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6780" tabRatio="519" activeTab="0"/>
  </bookViews>
  <sheets>
    <sheet name="INCLUYENTE" sheetId="1" r:id="rId1"/>
  </sheets>
  <externalReferences>
    <externalReference r:id="rId4"/>
  </externalReferences>
  <definedNames>
    <definedName name="CodSec">'[1]Listas'!$C$4:$C$21</definedName>
    <definedName name="ODS">'[1]Listas'!$G$3:$G$19</definedName>
    <definedName name="Resultados">'[1]1_Metas_Resultados'!$C$4:$C$53</definedName>
    <definedName name="Sector">'[1]Listas'!$B$4:$B$21</definedName>
    <definedName name="TipoMeta">'[1]Listas'!$K$3:$K$5</definedName>
  </definedNames>
  <calcPr fullCalcOnLoad="1"/>
</workbook>
</file>

<file path=xl/comments1.xml><?xml version="1.0" encoding="utf-8"?>
<comments xmlns="http://schemas.openxmlformats.org/spreadsheetml/2006/main">
  <authors>
    <author>Usuario</author>
  </authors>
  <commentList>
    <comment ref="V1" authorId="0">
      <text>
        <r>
          <rPr>
            <b/>
            <sz val="9"/>
            <rFont val="Tahoma"/>
            <family val="2"/>
          </rPr>
          <t>Usuario:</t>
        </r>
        <r>
          <rPr>
            <sz val="9"/>
            <rFont val="Tahoma"/>
            <family val="2"/>
          </rPr>
          <t xml:space="preserve">
Cada entidad de acuerdo a
su planeación definirá el periodo y grado de avance de la
actividad de acuerdo con la programación de reportes y
seguimiento para verificar este cumplimiento
</t>
        </r>
      </text>
    </comment>
  </commentList>
</comments>
</file>

<file path=xl/sharedStrings.xml><?xml version="1.0" encoding="utf-8"?>
<sst xmlns="http://schemas.openxmlformats.org/spreadsheetml/2006/main" count="1148" uniqueCount="780">
  <si>
    <t>PILAR</t>
  </si>
  <si>
    <t>LINEA ESTRATEGICA</t>
  </si>
  <si>
    <t>Indicador de Bienestar</t>
  </si>
  <si>
    <t>Línea Base 2019</t>
  </si>
  <si>
    <t>Meta de Bienestar 2020-2023</t>
  </si>
  <si>
    <t xml:space="preserve">PROGRAMA </t>
  </si>
  <si>
    <t>Indicador de Producto</t>
  </si>
  <si>
    <t>Descripción de la Meta Producto 2020-2023</t>
  </si>
  <si>
    <t>Valor Absoluto de la Meta Producto 2020-2023</t>
  </si>
  <si>
    <t>PROGRAMACIÓN META A 2020</t>
  </si>
  <si>
    <t>PROYECTO</t>
  </si>
  <si>
    <t>Objetivo del Proyecto</t>
  </si>
  <si>
    <t>Actividades de Proyecto</t>
  </si>
  <si>
    <t xml:space="preserve">Fecha de inicio </t>
  </si>
  <si>
    <t xml:space="preserve">Fecha de Terminación </t>
  </si>
  <si>
    <t>Porcentaje de avance</t>
  </si>
  <si>
    <t xml:space="preserve">Dependencia Responsable </t>
  </si>
  <si>
    <t>Nombre del Responable</t>
  </si>
  <si>
    <t>Fuente de Financiación</t>
  </si>
  <si>
    <t>Apropiación Definitiva
(en pesos)</t>
  </si>
  <si>
    <t>Rubro Presupuestal</t>
  </si>
  <si>
    <t>Código Presupuestal</t>
  </si>
  <si>
    <t>Cobertura en Aseguramiento al Régimen Subsidiado en Salud.</t>
  </si>
  <si>
    <t>98%
Fuente: Dirección Operativa de Aseguramiento DADIS. (2019)</t>
  </si>
  <si>
    <t>Aumentar la Cobertura de Aseguramiento al Régimen Subsidiado en Salud al 100%.</t>
  </si>
  <si>
    <t>Programa: Fortalecimiento de la autoridad sanitaria</t>
  </si>
  <si>
    <t>Porcentaje de la implementación del Modelo de Acción Integral Territorial (MAITE).</t>
  </si>
  <si>
    <t> 62%</t>
  </si>
  <si>
    <t> Implementación del Modelo de Acción Integral Territorial (MAITE) en Salud Pública en un 100%</t>
  </si>
  <si>
    <t>Tasa de mortalidad infantil</t>
  </si>
  <si>
    <t xml:space="preserve"> 11,7 x 1000 niños menor 1 año
 Fuente: ASIS 2018</t>
  </si>
  <si>
    <t xml:space="preserve"> Mantener Tasa de mortalidad infantil por debajo de 11,7 x1000 niños menor 1 año</t>
  </si>
  <si>
    <t xml:space="preserve">Número de EAPB con implementación de las Rutas de Promoción y Mantenimiento de la salud. </t>
  </si>
  <si>
    <t>Lograr que las 19 EAPB tengan implementadas la Rutas de Promoción y Mantenimiento de la Salud en el cuatrienio.</t>
  </si>
  <si>
    <t>Tasa de mortalidad materna – Número de muertes maternas por  100.000 nacidos vivos.</t>
  </si>
  <si>
    <t>42,7 muertes maternas por  100.000 nacidos vivos.</t>
  </si>
  <si>
    <t xml:space="preserve">Disminuir la Tasa de Mortalidad materna a 32,5 x 100.000 nacidos vivos </t>
  </si>
  <si>
    <t>Porcentaje de reportes Presupuestal, Tesorería y Contable realizados.</t>
  </si>
  <si>
    <t>Reportar en un  100% informes sobre la situación Presupuestal, Tesorería y Contable.</t>
  </si>
  <si>
    <t>Coberturas de vacunación del 95% en niños y niñas menores de un año</t>
  </si>
  <si>
    <t>Aumentar a un 95% cobertura de vacunación en niños y niñas menores de un año.</t>
  </si>
  <si>
    <t>Porcentaje de IPS con servicios de urgencia habilitados de mediana y alta complejidad auditadas</t>
  </si>
  <si>
    <t>Realizar anualmente la auditoría de calidad en la prestación al 100% de las IPS del Distrito con servicios de urgencia habilitados de mediana y alta complejidad.</t>
  </si>
  <si>
    <t>Coberturas de vacunación del 95% en niños y niñas de un año</t>
  </si>
  <si>
    <t>Aumentar a un 95% cobertura de vacunación en niños y niñas de un año.</t>
  </si>
  <si>
    <t>Número de días de oportunidad en la atención de la consulta de medicina especializada.              </t>
  </si>
  <si>
    <t>6 días</t>
  </si>
  <si>
    <t>Mejorar la Oportunidad en la atención de la consulta de medicina especializada       a 5 días.</t>
  </si>
  <si>
    <t>Número de servicios de salud habilitados conformando la red integrada</t>
  </si>
  <si>
    <t>Mantener los  142 servicios de salud habilitados conformen la red integrada de salud del Distrito de Cartagena para atender Población Pobre No Asegurado.</t>
  </si>
  <si>
    <t>Número de Instituciones Prestadoras de Servicios de Salud IPS certificando condiciones de habilitación.</t>
  </si>
  <si>
    <t>Lograr que cuatro (4) Instituciones Prestadoras de Servicios de Salud IPS certifiquen condiciones de habilitación</t>
  </si>
  <si>
    <t>Porcentaje de IPS que incumplen las normas de habilitación, que son sancionadas</t>
  </si>
  <si>
    <t xml:space="preserve">29,73%
</t>
  </si>
  <si>
    <t>Lograr que en los proximos 4 años, el 40% de los prestadores de salud que sean visitados e incumplan las normas de habilitación sean sancionados</t>
  </si>
  <si>
    <t>Número de nuevas personas (niños, niñas, adolescentes, jóvenes y adultos)  afiliadas al régimen subsidiado en salud</t>
  </si>
  <si>
    <t xml:space="preserve">Afiliar a 15.000 nuevas personas (niños, niñas, adolescentes, jóvenes y adultos) al régimen subsidiado en salud </t>
  </si>
  <si>
    <t>Número de establecimientos farmacéuticos priorizados vigilados anualmente</t>
  </si>
  <si>
    <t>Vigilar anualmente 500 establecimientos farmacéuticos priorizados en el Distrito Cartagena</t>
  </si>
  <si>
    <t>Porcentaje de cobertura en generación de estadísticas vitales por medio de la WEB.</t>
  </si>
  <si>
    <t>Mantener el 100% de cobertura en generación de estadísticas vitales por medio de la WEB.</t>
  </si>
  <si>
    <t>Porcentaje de los eventos de interés en salud pública notificados e intervenidos  según lineamientos nacionales intervenidos oportunamente</t>
  </si>
  <si>
    <t>Intervenir oportunamente el 100% de los eventos de interés en salud pública notificados en las 164 UPGD según lineamientos nacionales</t>
  </si>
  <si>
    <t>Porcentaje de afiliados que mantienen continuidad en el régimen subsidiado</t>
  </si>
  <si>
    <t>Mantener la continuidad de la afiliación del 100% personas que vienen afiliados al régimen subsidiado del 2020.</t>
  </si>
  <si>
    <t> Porcentaje de usuarios satisfechos con la calidad de la atención en salud recibida</t>
  </si>
  <si>
    <t>Aumentar a más de 85%  la satisfacción de usuarios con la calidad de la atención en salud recibida</t>
  </si>
  <si>
    <t>Cuentas por pagar de prestación de servicios de salud pagadas y saneadas</t>
  </si>
  <si>
    <t>$271.181.490.460
Fuente: Dirección Administrativa y Financiera</t>
  </si>
  <si>
    <t>Pagar y sanear las cuentas por pagar de Prestación de Servicios de Salud por un valor de $135.590.745.230</t>
  </si>
  <si>
    <t>Programa: Transversal gestión diferencial de poblaciones vulnerables</t>
  </si>
  <si>
    <t xml:space="preserve">Número de Instituciones prestadoras de salud priorizadas que cuenten con servicios de atención materno - infantil en el Distrito de Cartagena con desarrollo de capacidades técnicas en protocolos, guías y estrategias de salud infantil. </t>
  </si>
  <si>
    <t>40
Fuente: Programa Salud Infantil (2019)</t>
  </si>
  <si>
    <t>Desarrollar anualmente las capacidades técnicas en protocolos, guías y estrategias de salud infantil en cuarenta (40) Instituciones prestadoras de salud priorizadas que cuenten con servicios de atención materno - infantil en el Distrito de Cartagena.</t>
  </si>
  <si>
    <t>Porcentaje de EAPB Contributivas y Subsidiadas en el Distrito de Cartagena con atención preferencial y diferencial de Grupos de Poblaciones Vulnerables</t>
  </si>
  <si>
    <t>75% 
Fuente: Oficina PAU DADIS (2019)</t>
  </si>
  <si>
    <t>Lograr el 100% de EAPB Contributivas y Subsidiadas en el Distrito de Cartagena con atención preferencial y diferencial de Grupos de Poblaciones Vulnerables</t>
  </si>
  <si>
    <t>Número de Personas víctimas del conflicto armado atendidas y orientadas en deberes y derechos en salud</t>
  </si>
  <si>
    <t>4190
Fuente: Oficina PAU DADIS (2019)</t>
  </si>
  <si>
    <t>Atender y orientar en deberes y derechos en salud a 20.230 víctimas del conflicto armado, residentes en el Distrito de Cartagena, que asistan al Punto de Atención a Víctimas.</t>
  </si>
  <si>
    <t>Número de Personas con discapacidad certificada según Resolución 113 de 2020 (primera infancia, infancia, adolescencia, jóvenes y adultos, población Negra, Afrocolombiana, Raizal y Palenquera e Indígena)</t>
  </si>
  <si>
    <t>Lograr la certificación a 3.021 personas con discapacidad en el Distrito de Cartagena según Resolución 113 de 2020. (primera infancia, infancia, adolescencia, jóvenes y adultos, población Negra, Afrocolombiana, Raizal y Palenquera e Indígena)</t>
  </si>
  <si>
    <t>Número de Personas con discapacidad que reciben apoyo para su habilitación y/o rehabilitación funcional (primera infancia, infancia, adolescencia, jóvenes y adultos población Negra, Afrocolombiana, Raizal y Palenquera e Indígena).</t>
  </si>
  <si>
    <t>Atender a 400 personas con discapacidad mediante el suministro de Productos de Apoyo para su habilitación y/o rehabilitación funcional (  primera infancia, infancia, adolescencia, jóvenes y adultos, población Negra, Afrocolombiana, Raizal y Palenquera e Indígena).</t>
  </si>
  <si>
    <t xml:space="preserve">Número de Estrategias Rehabilitación Basada en Comunidad-RBC </t>
  </si>
  <si>
    <t>Ejecutar 4 Estrategias de Rehabilitación Basada en Comunidad-RBC en el Distrito de Cartagena</t>
  </si>
  <si>
    <t>Programa Salud ambiental</t>
  </si>
  <si>
    <t>Índice de Riesgo de Calidad del Agua (IRCA)</t>
  </si>
  <si>
    <t>Número de actividades de Educación sobre Saneamiento Básico Ambiental, Entornos Saludables y Agua   a la población de las 15 Unidades Comuneras y zona rural e insular</t>
  </si>
  <si>
    <t xml:space="preserve">Realizar anualmente 48 actividades de Educación sobre Saneamiento Básico Ambiental, Entornos saludables y Agua a la población de las 15 Unidades Comuneras y zona rural e insular </t>
  </si>
  <si>
    <t>Número de establecimientos abiertos priorizados al público de Interés Sanitarios diferentes a expendio de alimentos y medicamentos Vigilados y Controlados con concepto favorable anualmente</t>
  </si>
  <si>
    <t>8000
Fuente: Programa de Salud Ambiental (2019)</t>
  </si>
  <si>
    <t>Lograr que 7.600 (95%) establecimientos abiertos priorizados al público de Interés Sanitarios  diferentes a expendio de alimentos y medicamentos Vigilados y Controlados con concepto favorable anualmente</t>
  </si>
  <si>
    <t>Mortalidad por rabia humana</t>
  </si>
  <si>
    <t>0
Fuente: Programa de Salud Ambiental (2019)</t>
  </si>
  <si>
    <t>Mantener la rabia humana en cero (0)</t>
  </si>
  <si>
    <t>Cobertura útil de vacunación contra la rabia en población de caninos y felinos</t>
  </si>
  <si>
    <t>90%
Fuente: Programa de Salud Ambiental (2019)</t>
  </si>
  <si>
    <t>Mantener anualmente coberturas de vacunación de 90% contra la rabia en población de caninos y felinos</t>
  </si>
  <si>
    <t>Programa: Vida saludable y condiciones no transmisibles</t>
  </si>
  <si>
    <t>Número de entornos con la estrategia “conoce tu riesgo peso saludable”.</t>
  </si>
  <si>
    <t>4
Fuente: Programa ECNT (2019)</t>
  </si>
  <si>
    <t>Implementar en los 4 entornos: educativo, laboral, comunitario e institucional la estrategia “conoce tu riesgo peso saludable”.</t>
  </si>
  <si>
    <t>Número de Instituciones de salud con desarrollo de capacidades al talento humano para fortalecer la detección temprana y tratamiento oportuno del cáncer de cérvix.</t>
  </si>
  <si>
    <t>38
Fuente: Programa ECNT (2019)</t>
  </si>
  <si>
    <t>Realizar anualmente el desarrollo de capacidades al talento humano de las 18 EAPB y 20 IPS para fortalecer la detección temprana y tratamiento oportuno del cáncer de cérvix</t>
  </si>
  <si>
    <t>Número de Instituciones de salud con desarrollo de capacidades al talento humano para fortalecer la detección temprana y tratamiento oportuno del cáncer de mama.</t>
  </si>
  <si>
    <t>48
Fuente: Programa ECNT (2019)</t>
  </si>
  <si>
    <t>Realizar anualmente desarrollo de capacidades al talento humano de las 18 EAPB y 30 IPS para fortalecer la detección temprana y tratamiento oportuno del cáncer de mama</t>
  </si>
  <si>
    <t>Número de Instituciones de salud con desarrollo de capacidades al talento humano para fortalecer la detección temprana y tratamiento oportuno del cáncer infantil.</t>
  </si>
  <si>
    <t>Realizar anualmente desarrollo de capacidades al talento humano de las 18 EAPB y 30 IPS para fortalecer la detección temprana y tratamiento oportuno del cáncer infantil.</t>
  </si>
  <si>
    <t xml:space="preserve"> Tasa de muertes prematuras por enfermedades circulatorias entre 30 a 70 años x 100.000 habitantes.</t>
  </si>
  <si>
    <t>113,23 x100.000 habitantes
Fuente: RUAF (2019)</t>
  </si>
  <si>
    <t>Tasa de mortalidad por tumor maligno de mama -  Número de casos por 100 mil habitantes.   </t>
  </si>
  <si>
    <t xml:space="preserve"> 15,52 x 100 mil habitantes.
Fuente: SIVIGILA 2018</t>
  </si>
  <si>
    <t>Disminuir la Tasa de mortalidad por tumor maligno de mama a 12,7 x 100 mil habitantes según la media nacional</t>
  </si>
  <si>
    <t>Tasa de mortalidad por tumor maligno de cérvix- -  Número de casos por 100 mil habitantes.                                  </t>
  </si>
  <si>
    <t xml:space="preserve"> 7,06 x 100 mil habitantes.    
Fuente: SIVIGILA 2018</t>
  </si>
  <si>
    <t>Disminuir la Tasa de mortalidad por tumor maligno de cérvix igual a la media nacional de 6,41x 100 mil habitantes.</t>
  </si>
  <si>
    <t>Tasa de mortalidad por cáncer infantil</t>
  </si>
  <si>
    <t>2,59 x 100 mil habitantes
Fuente: SIVIGILA 2018</t>
  </si>
  <si>
    <t>Tasa de morbilidad ajustada a pacientes con caries dental en menores de doce (12) años.</t>
  </si>
  <si>
    <t>2.6
Fuente: SIVIGILA 2018</t>
  </si>
  <si>
    <t>Disminuir el índice de caries dentales (COP) a 2.3 en menores de doce (12) años.</t>
  </si>
  <si>
    <t>Porcentaje de atención oportuna en los casos identificados con hipoacusia en primera infancia e infancia (0 a 12 años)</t>
  </si>
  <si>
    <t>100%
Fuente: Programa de Salud Auditiva (2019)</t>
  </si>
  <si>
    <t>Mantener la atención oportuna  al 100% de  los casos identificados con hipoacusia en primera infancia e infancia (0 a 12 años).</t>
  </si>
  <si>
    <t>Porcentaje de atención oportuna en los casos identificados con defectos refractivos en primera infancia e infancia (2 a 8 años).</t>
  </si>
  <si>
    <t>100%
Fuente: Programa de Salud Visual (2019)</t>
  </si>
  <si>
    <t xml:space="preserve"> Verificar  la atención  oportuna al 100% de  los casos identificados con defectos refractivos en primera infancia e infancia (2 a 8 años).</t>
  </si>
  <si>
    <t>Número de odontólogos con desarrollo de capacidades sobre el impacto en salud pública de la fluorosis dental y uso controlado del flúor y no utilización del mercurio.</t>
  </si>
  <si>
    <t>100
Fuente: Programa de Salud Oral (2019)</t>
  </si>
  <si>
    <t>Realizar desarrollo de capacidades anualmente a 100 odontólogos de   instituciones prestadoras de servicios de salud del Distrito de Cartagena, sobre el impacto en salud pública de la fluorosis dental y uso controlado del flúor y no utilización del mercurio.</t>
  </si>
  <si>
    <t>Número de EAPB con desarrollo de capacidades sobre las enfermedades que impactan la salud bucal en el distrito de Cartagena.</t>
  </si>
  <si>
    <t>18
Fuente: Programa de Salud Oral (2019)</t>
  </si>
  <si>
    <t>Mantener el Desarrollo de capacidades anual al talento humano de las EAPB (18) sobre las enfermedades que impactan la salud bucal en el distrito de Cartagena.</t>
  </si>
  <si>
    <t>Número de niños diagnosticados con hipoacusia entre 0 a 12 año con seguimiento</t>
  </si>
  <si>
    <t>75
Fuente: Programa de Salud Auditiva (2019)</t>
  </si>
  <si>
    <t>Mantener el Desarrollo de Seguimiento anual a la atención oportuna a 75 niños diagnosticados con hipoacusia entre 0 a 12 años, en las EPS y régimen especial del distrito de Cartagena.</t>
  </si>
  <si>
    <t>Número de EPS con desarrollo de capacidades sobre las enfermedades que impactan la salud auditiva en el distrito de Cartagena.</t>
  </si>
  <si>
    <t>18
Fuente: Programa de Salud Auditiva (2019)</t>
  </si>
  <si>
    <t>Mantener el Desarrollo de capacidades anual al talento humano de las EPS (18) de las enfermedades que impactan la salud auditiva en el distrito de Cartagena.</t>
  </si>
  <si>
    <t xml:space="preserve">Número de niños entre 2 a 8 años diagnosticados con defectos refractivos </t>
  </si>
  <si>
    <t>100
Fuente: Programa de Salud Visual (2019)</t>
  </si>
  <si>
    <t>Mantener el Seguimiento anual a la atención oportuna a 100 niños entre 2 a 8 años diagnosticados con defectos refractivos en las EPS y régimen especial.</t>
  </si>
  <si>
    <t>Programa: Convivencia social y salud mental</t>
  </si>
  <si>
    <t>Política Nacional de Salud Mental y Política Integral para la prevención y atención del consumo de sustancias psicoactivas, adoptada,  adaptada e implementada</t>
  </si>
  <si>
    <t>Adoptar, adaptar e implementar la Política Nacional de Salud Mental y Política Integral para la prevención y atención del consumo de sustancias psicoactivassegún el contexto Distrital.</t>
  </si>
  <si>
    <t>Porcentaje de los casos de intento de suicidio atendidos en el Distrito, notificado al SIVIGILA.</t>
  </si>
  <si>
    <t>100%
Fuente: SIVIGILA (2019)</t>
  </si>
  <si>
    <t>Realizar seguimiento anual al 100% de los casos de intento de suicidio atendidos en el Distrito, notificado al SIVIGILA.</t>
  </si>
  <si>
    <t>4
Fuente: Programa Salud mental (2019)</t>
  </si>
  <si>
    <t>100%
Fuente: Programa Salud mental (2019)</t>
  </si>
  <si>
    <t>Realizar anualmente acompañamiento técnico para el desarrollo de capacidades en la atención integral del consumo de sustancias psicoactivas y los problemas y trastornos mentales, al 100% de las EAPB e IPS de salud mental habilitadas en el Distrito</t>
  </si>
  <si>
    <t>Programa Nutrición e inocuidad de alimentos</t>
  </si>
  <si>
    <t>Número de IPS y EAPB  con desarrollo de  capacidades en estrategia IAMI y Consejería en Lactancia materna</t>
  </si>
  <si>
    <t>40
Fuente: Programa de Nutrición (2019)</t>
  </si>
  <si>
    <t xml:space="preserve"> Mantener el Desarrollo de capacidades a 40 IPS y EAPB en estrategia IAMI y Consejería en Lactancia. </t>
  </si>
  <si>
    <t>Número de  CDI y Hogares infantiles  con desarrollo de  capacidades en Guías Alimentarias basadas en Alimentos GABAS.</t>
  </si>
  <si>
    <t>120
Fuente: Programa de Nutrición (2019)</t>
  </si>
  <si>
    <t>Desarrollar capacidades a 80 CDI y 40 Hogares infantiles en Guías Alimentarias basadas en Alimentos GABAS.</t>
  </si>
  <si>
    <t>Número de entornos escolares alimentarios saludables, para niñas, niños y adolescentes.</t>
  </si>
  <si>
    <t>Implementar entornos  escolares alimentarios saludables en el distrito en las 105 Instituciones Educativas Oficiales de Cartagena.</t>
  </si>
  <si>
    <t>Tasa de Desnutrición global (bajo peso para la edad) en menores de 5 años (hombres y mujeres)</t>
  </si>
  <si>
    <t>5,4
Fuente: Programa de Nutrición (2019)</t>
  </si>
  <si>
    <t>Mantener por debajo de 5,4 la tasa de desnutrición en menores de 5 años (hombres y mujeres)</t>
  </si>
  <si>
    <t>Número de establecimientos de alimentos priorizados y vigilados</t>
  </si>
  <si>
    <t>3000
Fuente: Programa IVC alimento (2019)</t>
  </si>
  <si>
    <t>Vigilar anualmente 3.000 establecimientos de alimentos priorizados en el Distrito Cartagena</t>
  </si>
  <si>
    <t>Programa Sexualidad, derechos sexuales y reproductivos</t>
  </si>
  <si>
    <t>Número de EAPB, su red prestadora y usuarios fortalecidos en acciones encaminadas a disminuir la mortalidad materna.</t>
  </si>
  <si>
    <t>20
Fuente: Programa SSR (2019)</t>
  </si>
  <si>
    <t> Ejecutar anualmente acciones encaminadas a disminuir la mortalidad materna con el fortalecimiento en las 20 EAPB, su red prestadora y usuarios</t>
  </si>
  <si>
    <t>Tasa de Fecundidad 10 a 14 años</t>
  </si>
  <si>
    <t>3,63%
Fuente: Ministerio de Salud  y Protección Social</t>
  </si>
  <si>
    <t>Disminuir 0,87x1000 la Tasa de Fecundidad especifica en adolescentes de 10 a 14 años</t>
  </si>
  <si>
    <t>Tasa de Fecundidad 15 a 19 años</t>
  </si>
  <si>
    <t>72,87%
Fuente: Ministerio de Salud  y Protección Social</t>
  </si>
  <si>
    <t>Disminuir 47,60x1000 la Tasa de Fecundidad especifica en adolescentes de 15 a 19 años</t>
  </si>
  <si>
    <t>Número de  EAPB, su red prestadora vigilada y monitoreada en la aplicación de la estrategia de prevención de embarazo en adolescentes.</t>
  </si>
  <si>
    <t>70
Fuente: Programa SSR (2019)</t>
  </si>
  <si>
    <t xml:space="preserve"> Vigilar y monitorear anualmente las capacidades de 20 EAPB, su red prestadora y 50 instituciones prestadoras de salud a través del desarrollo de una estrategia de prevención de embarazo en adolescentes.</t>
  </si>
  <si>
    <t>Número de EAPB, su red prestadora y usuarios fortalecidas en acciones encaminadas a erradicar la transmisión materno –perinatal de VIH-Sífilis y hepatitis B y C</t>
  </si>
  <si>
    <t>20
Fuente: Programa SSR (2019)</t>
  </si>
  <si>
    <t> Realizar acciones encaminadas a erradicar la transmisión materno –perinatal de VIH-Sífilis y hepatitis B y C con el fortalecimiento en las 20 EAPB, su red prestadora y usuarios.</t>
  </si>
  <si>
    <t>Tasa de Transmisión materno infantil del VIH/Sífilis, sobre el número de niños expuestos</t>
  </si>
  <si>
    <t>0%
Fuente: ASIS (2018)</t>
  </si>
  <si>
    <t>Registrar Tasa de Transmisión materno infantil del VIH/Sífilis, entre 0% y el 2% (sobre el número de niños expuestos )</t>
  </si>
  <si>
    <t>Número de estrategia intersectorial para promoción de los derechos sexuales y reproductivos implementada.</t>
  </si>
  <si>
    <t>Implementar (1) una estrategia intersectorial para promoción de los derechos sexuales y reproductivos y la adopción e implementación de las Rutas Integrales de atención en Salud Sexual y Reproductiva.</t>
  </si>
  <si>
    <t>Número de EAPB, su red prestadora y usuarios fortalecidas en acciones encaminadas a mejorar la Atención de las Víctimas de Violencia Basada en Género</t>
  </si>
  <si>
    <t>Realizar acciones encaminadas a mejorar las competencias del personal de salud en la Atención Integral en Salud a Víctimas de Violencia de Género en 20 EAPB</t>
  </si>
  <si>
    <t>Realizar anualmente 1 movilización social alrededor del apoyo a la garantía y restablecimiento de los derechos en salud a las personas victima de violencia de género</t>
  </si>
  <si>
    <t xml:space="preserve">1 Movilización anual
Fuente: Archivos de la Dimensión de la Sexualidad </t>
  </si>
  <si>
    <t>1 movilización social anual alrededor del apoyo a la garantía y restablecimiento de los derechos en salud a las personas victima de violencia de género</t>
  </si>
  <si>
    <t>Mujeres formadas para la Promoción de sus derechos y la igualdad de género</t>
  </si>
  <si>
    <t xml:space="preserve">0
Fuente: Archivos de la Dimensión de la Sexualidad </t>
  </si>
  <si>
    <t>2.000 Mujeres formadas para la Promoción de sus derechos Sexuales y Reproductivos  y la igualdad de género</t>
  </si>
  <si>
    <t>Programa: Vida saludable y enfermedades transmisibles</t>
  </si>
  <si>
    <t>Número de niños y niñas menores de un año vacunados con todos los biológicos del esquema de acuerdo a la edad.</t>
  </si>
  <si>
    <t>16575
Fuente: Sistema de Información PAI (2019)</t>
  </si>
  <si>
    <t>Vacunar anualmente a 17.600 niños y niñas menores de un año con todos los biológicos del esquema de acuerdo a la edad.</t>
  </si>
  <si>
    <t>Número de niños y niñas de un año vacunados con todos los biológicos del esquema de acuerdo a la edad.</t>
  </si>
  <si>
    <t>17082
Fuente: Sistema de Información PAI (2019)</t>
  </si>
  <si>
    <t>Vacunar anualmente a 17.700 niños y niñas de un año con todos los biológicos del esquema de acuerdo con la edad.</t>
  </si>
  <si>
    <t>Número de IPS que prestan el servicio de vacunación con desarrollo de capacidades al recurso humano asistencial en salud en la normatividad, planes y estrategias del PAI</t>
  </si>
  <si>
    <t>70
Fuente: Sistema de Información PAI (2019)</t>
  </si>
  <si>
    <t xml:space="preserve">Desarrollar capacidades del recurso humano asistencial en salud en la normatividad, planes y estrategias del PAI a  70 IPS que prestan el servicio de vacunación. </t>
  </si>
  <si>
    <t>Tasa de Letalidad por Dengue</t>
  </si>
  <si>
    <t>Disminuir la Tasa de Letalidad por Dengue a menos del 5%</t>
  </si>
  <si>
    <t>Porcentaje de implementación de la Estrategia de Gestión Integrada (EGI) para la vigilancia, promoción de la salud, prevención de la enfermedad y control de la ETV</t>
  </si>
  <si>
    <t>70%
Fuente: Sistema de Información PAI (2019)</t>
  </si>
  <si>
    <t xml:space="preserve">Implementar al 100% de sus componentes la Estrategia de Gestión Integrada (EGI) para la vigilancia,  promoción de la salud prevención de la enfermedad y control de la ETV. </t>
  </si>
  <si>
    <t>Número de Instituciones prestadoras de salud priorizadas que cuentan con Salas de atención a Enfermedades respiratorias agudas en el Distrito de Cartagena con desarrollo de capacidades técnicas en guías y protocolo.</t>
  </si>
  <si>
    <t xml:space="preserve">Mantener anualmente las capacidades técnicas en guías y protocolo a   Diez (10) Instituciones prestadoras de salud priorizadas que cuentan con Salas de atención a Enfermedades respiratorias agudas en el Distrito de Cartagena </t>
  </si>
  <si>
    <t>Tasa de Mortalidad IRA en menores de 5 años – casos por 100.000 menores 5 años.</t>
  </si>
  <si>
    <t>32,01
Fuente: Programa IRA  (2019)</t>
  </si>
  <si>
    <t>Reducir a niveles de 28 x 100.000 la Tasa de Mortalidad IRA en menores de 5 años</t>
  </si>
  <si>
    <t>Número de agentes de cambio (líderes voluntarios AIEPI- EPS) con capacidades en prevención y manejo la Infección respiratoria Aguda</t>
  </si>
  <si>
    <t>150
Fuente: Programa IRA  (2019)</t>
  </si>
  <si>
    <t>Aumentar a 600 los agentes de cambio (líderes voluntarios AIEPI- EPS) en fortalecimiento de  capacidades en prevención y manejo la Infección respiratoria Aguda en menores 5 años.</t>
  </si>
  <si>
    <t>Porcentaje de conformación y fortalecimiento de las organizaciones de base comunitarias (OBC) que apoyen las acciones de prevención y control de la Tuberculosis</t>
  </si>
  <si>
    <t>50%
Fuente: Sistema de Información TB y Lepra (2019)</t>
  </si>
  <si>
    <t>Conformación y fortalecimiento anual del 100% de las organizaciones de base comunitarias (OBC) que apoyen las acciones de prevención y control de la Tuberculosis</t>
  </si>
  <si>
    <t>Porcentaje implementación del plan de acción de investigación operativa en tuberculosis de la Red Distrital de Investigación operativa y gestión del conocimiento en TB.</t>
  </si>
  <si>
    <t>25%
Fuente: Sistema de Información TB  (2019)</t>
  </si>
  <si>
    <t>Lograr el 100% de la Implementación del plan de acción de investigación operativa en tuberculosis, a 2023.</t>
  </si>
  <si>
    <t>Porcentaje de estudio de contactos con seguimiento para la búsqueda activa de sintomáticos y detección oportuna de casos de Tuberculosis</t>
  </si>
  <si>
    <t>98%
Fuente: Sistema de Información TB  (2019)</t>
  </si>
  <si>
    <t>Aumentar el Seguimiento anual al 100% de los contactos para la búsqueda activa de sintomáticos y detección oportuna de casos de tuberculosis</t>
  </si>
  <si>
    <t>Tasa de Mortalidad por Tuberculosis – Casos por  100.000 Habitantes</t>
  </si>
  <si>
    <t>4,43
Fuente: ASIS (2018)</t>
  </si>
  <si>
    <t> Reducir a 2,21 Casos por  100.000 Habitantes la mortalidad por tuberculosis</t>
  </si>
  <si>
    <t>Porcentaje de estudio de convivientes con seguimiento para la detección oportuna de casos de Lepra de acuerdo al protocolo</t>
  </si>
  <si>
    <t>100%
Fuente: Sistema de Información Lepra (2019)</t>
  </si>
  <si>
    <t>Mantener el Seguimiento anual del 100% de convivientes para la detección oportuna de casos de Lepra de acuerdo al protocolo</t>
  </si>
  <si>
    <t>Tasa de Discapacidad Grado 2 Lepra</t>
  </si>
  <si>
    <t>0,1 x 100.000 Habitantes
Fuente: Sistema de Información Lepra (2019)</t>
  </si>
  <si>
    <t>Disminuir la Tasa de Discapacidad Grado 2 a niveles de 0,05 x 100.000 Habitantes</t>
  </si>
  <si>
    <t>Porcentaje de conformación y fortalecimiento de las organizaciones de base comunitarias (OBC) que apoyen las acciones de prevención y control de la lepra.</t>
  </si>
  <si>
    <t>50%
Fuente: Sistema de Información TB y Lepra (2019)</t>
  </si>
  <si>
    <t xml:space="preserve">Lograr la conformación y fortalecimiento anual del 100% de las organizaciones de base comunitarias (OBC) que apoyen las acciones de prevención y control de la lepra </t>
  </si>
  <si>
    <t>Programa: Salud pública en emergencias y desastres</t>
  </si>
  <si>
    <t>Tasa de  Mortalidad por emergencias y desastres</t>
  </si>
  <si>
    <t>1,27
Fuente: CRUE 2019</t>
  </si>
  <si>
    <t> Reducir a niveles menores a 1 por cada 100.000 habitantes la mortalidad por urgencias, emergencias y desastres.</t>
  </si>
  <si>
    <t>Porcentaje de Instituciones con servicios de urgencias aplicando el reglamento sanitario internacional</t>
  </si>
  <si>
    <t>100%
Fuente:CRUE 2019</t>
  </si>
  <si>
    <t>Lograr anualmente que el 100% de Instituciones con servicios de urgencias apliquen el reglamento sanitario internacional</t>
  </si>
  <si>
    <t>Porcentaje de Instituciones con servicios de urgencias respondiendo oportunamente ante las emergencias y desastres que enfrenten.</t>
  </si>
  <si>
    <t>100%
Fuente:CRUE 2019</t>
  </si>
  <si>
    <t>Programa: Salud y ámbito laboral</t>
  </si>
  <si>
    <t>Tasa de Accidentalidad en el Trabajo - casos por cada 100 trabajadores</t>
  </si>
  <si>
    <t>5,02
Fuente: DADIS 2019</t>
  </si>
  <si>
    <t>Reducir la tasa de accidentalidad a niveles de 5 casos por cada 100 trabajadores</t>
  </si>
  <si>
    <t>Número de visitas de  asistencias técnica relacionadas con el Sistema General de Seguridad y Salud en el Trabajo (SGSST) de conformidad con la normatividad Vigente realizadas a microempresas o macroempresas del Distrito </t>
  </si>
  <si>
    <t>480
Fuente:DADIS 2019</t>
  </si>
  <si>
    <t>Aumentar a  600 el número de visitas de asistencia técnica a microempresas o macroempresas del Distrito de Cartagena para el fortalecimiento y desarrollo de capacidades relacionadas con el Sistema General de Seguridad y Salud en el Trabajo (SGSST) de conformidad con la normatividad Vigente.</t>
  </si>
  <si>
    <t>Número de sinergias y planes de acción con los actores del Distrito</t>
  </si>
  <si>
    <t>28
Fuente:DADIS 2019</t>
  </si>
  <si>
    <t>Aumentar a  36 el número de  actividades de sinergia y Planes de Acción con la coordinación de actores de las instituciones, entidades y otras de los sectores público, privado y comunitario del Distrito para el abordaje de la población trabajadora informal</t>
  </si>
  <si>
    <t xml:space="preserve">Porcentaje de Administradoras de Riesgos Laborales desarrollo de capacidades para el fortalecimiento  en temas de salud y ámbito laboral </t>
  </si>
  <si>
    <t>100%
Fuente:DADIS 2019</t>
  </si>
  <si>
    <t xml:space="preserve">Realizar desarrollo de capacidades para el fortalecimiento  en temas de salud y ámbito laboral al 100% de las  Administradoras de Riesgos Laborales (ARL) </t>
  </si>
  <si>
    <t>Número de intervenciones colectivas a la población del sector de la economía informal del Distrito.</t>
  </si>
  <si>
    <t>15
Fuente:DADIS 2019</t>
  </si>
  <si>
    <t>Aumentar a  20 intervenciones colectivas a la población del sector de la economía informal del Distrito.</t>
  </si>
  <si>
    <t>INCLUYENTE</t>
  </si>
  <si>
    <t>Realizar visitas para  evaluar el proceso de Mantenimiento Hospitalario y Tecnología Biomédica  a 60  IPS que les aplica</t>
  </si>
  <si>
    <t>VIGILANCIA Y CONTROL DE MEDICAMENTOS</t>
  </si>
  <si>
    <t>Gustavo Orozco Lorduy Líder Programa Medicamentos y Alimentos</t>
  </si>
  <si>
    <t>Edna Romero Racero Lider Oficina de PAU</t>
  </si>
  <si>
    <t xml:space="preserve">Marily Vivanco Melendez Lider Programa AIEPI </t>
  </si>
  <si>
    <t>SEGURIDAD SANITARIA DEL AMBIENTE</t>
  </si>
  <si>
    <t>Lider de programa salud mental Angela Armesto</t>
  </si>
  <si>
    <t>Lider de programa nutrición Maria Luisa Villalba Bustillo</t>
  </si>
  <si>
    <t>Líder Programa Medicamentos y Alimentos Gustavo Orozco Lorduy</t>
  </si>
  <si>
    <t>Socializar el Plan Distrital de Gestión de Riesgo de Desastres a 3.520 personas de los sectores Salud, Comunidad y entes transectoriales.</t>
  </si>
  <si>
    <t>Lider CRUE Alvaro Cruz Quintero</t>
  </si>
  <si>
    <t>Lograr que 29 Instituciones con servicios de urgencias apliquen el reglamento sanitario internacional</t>
  </si>
  <si>
    <t>Lograr que 29 Instituciones con servicios de urgencias respondan oportunamente ante las emergencias y desastres que enfrenten.</t>
  </si>
  <si>
    <t>Fortalecer del programa Hospitales Seguros Frente a los Desastres en los Hospitales y Clínicas del Distrito (29 Hospitales con servicios de urgencias)</t>
  </si>
  <si>
    <t>Fortalecer de las acciones de gestión hospitalaria para el suministro de sangre y componentes sanguíneos en el 100% de instituciones con servicios transfusionales  (7) y Banco de Sangre (4)</t>
  </si>
  <si>
    <t>Verificar que mínimo 29 IPS apliquen las guías o manuales de atención de urgencias, en salud mental, prehospitalario y hospitalario y guías de toxicología en situación de emergencia</t>
  </si>
  <si>
    <t xml:space="preserve">Gestionar el terreno, realizar los diseños y presentar el proyecto Centro Regulador de Urgencias para Distrito Cartagena    </t>
  </si>
  <si>
    <t>Desarrollar y Organizar la Red Distrital de Toxicología con 23 Instituciones</t>
  </si>
  <si>
    <t>Lider Programa Soraya Mora</t>
  </si>
  <si>
    <t>Ampliación y continuidad del aseguramiento al régimen subsidiado en el distrito de Cartagena de Indias</t>
  </si>
  <si>
    <t>Brindar  aseguramiento universal en salud de la población de los niveles 1 y 2 del SISBEN, en el Distrito de Cartagena de Indias.</t>
  </si>
  <si>
    <t>Mejorar la Calidad en la atención en salud a la población pobre y vulnerable no asegurada y a la desplazada por la violencia en el Distrito de Cartagena.</t>
  </si>
  <si>
    <t>Desarrollo  de Sistemas de Información y Aplicaciones en el Departamento Administrativo Distrital de Salud de  Cartagena de Indias</t>
  </si>
  <si>
    <t>Incrementar el grado de satisfacción de los usuarios de información en salud</t>
  </si>
  <si>
    <t>Código de proyecto BPIN</t>
  </si>
  <si>
    <t>Valor Absoluto de la Actividad del  Proyecto 2020</t>
  </si>
  <si>
    <t>Efrain Espinosa</t>
  </si>
  <si>
    <t>Ingresos Corrientes de Libre Destinación</t>
  </si>
  <si>
    <t>Coljuegos - Sin situación de fondos</t>
  </si>
  <si>
    <t xml:space="preserve">ADRES </t>
  </si>
  <si>
    <t>SGP - Salud</t>
  </si>
  <si>
    <t>Cajas de Compensación Familiar Sin Situación de Fondos</t>
  </si>
  <si>
    <t xml:space="preserve">TASA SUPERINTENDENCIA DE SALUD (SIN SITUACION DE FONDO ) - CONTINUIDAD </t>
  </si>
  <si>
    <t>CONTINUIDAD DEL ASEGURAMIENTO A POBLACIÓN AFILIADA A REGIMEN SUBSIDIADO</t>
  </si>
  <si>
    <t>02-001-06-20-02-03-01-00</t>
  </si>
  <si>
    <t>02-015-06-20-02-03-01-01</t>
  </si>
  <si>
    <t>02-049-06-20-02-03-01-01</t>
  </si>
  <si>
    <t>02-068-06-20-02-03-01-01</t>
  </si>
  <si>
    <t>02-096-06-20-02-03-01-01</t>
  </si>
  <si>
    <t>SGP SALUD</t>
  </si>
  <si>
    <t>ICLD</t>
  </si>
  <si>
    <t>SGP SALUD-rendi financieros</t>
  </si>
  <si>
    <t>RENDI FINANCIEROS-LAUDO ARBITRAL DISTRITO DE CARTAGENA</t>
  </si>
  <si>
    <t>OTROS RECURSOS DE CAPITAL-LAUDO ARBITRAL DISTRITO DE CARTAGENA</t>
  </si>
  <si>
    <t>02-068-06-20-02-03-01-07</t>
  </si>
  <si>
    <t>02-001-06-20-02-03-01-03</t>
  </si>
  <si>
    <t>02-087-06-20-02-03-01-01</t>
  </si>
  <si>
    <t>02-068-06-20-02-03-01-04</t>
  </si>
  <si>
    <t>02-068-06-20-02-03-01-02</t>
  </si>
  <si>
    <t>02-001-06-20-02-03-01-02</t>
  </si>
  <si>
    <t>02-068-06-20-02-03-01-03</t>
  </si>
  <si>
    <t>02-001-06-20-02-03-01-07</t>
  </si>
  <si>
    <t>02-068-06-20-02-03-01-06</t>
  </si>
  <si>
    <t>02-001-06-20-02-03-01-06</t>
  </si>
  <si>
    <t>02-069-06-20-02-03-01-05</t>
  </si>
  <si>
    <t>02-001-06-20-02-03-01-05</t>
  </si>
  <si>
    <t>02-001-06-20-02-03-01-04</t>
  </si>
  <si>
    <t>02-154-06-98-02-03-01-03</t>
  </si>
  <si>
    <t>02-155-06-98-02-03-01-03</t>
  </si>
  <si>
    <t>ATENCIÓN EN SALUD PARA LA POBLACIÓN POBRE Y VULNERABLE I NIVEL DE COMPLEJIDAD</t>
  </si>
  <si>
    <t>ATENCIÓN EN SALUD PARA LA POBLACIÓN POBRE Y VULNERABLE II, III Y IV NIVEL DE COMPLEJIDAD</t>
  </si>
  <si>
    <t>ATENCIÓN EN SALUD A POBLACIÓN POBRE Y VULNERABLE II, III Y IV NIVEL DE COMPLEJIDAD - vigencias anteriores</t>
  </si>
  <si>
    <t xml:space="preserve">RECOBROS - ATENCIÓN EN SALUD A POBLACIÓN POBRE Y VULNERABLE II, III Y IV NIVEL DE COMPLEJIDAD </t>
  </si>
  <si>
    <t xml:space="preserve"> RECOBROS - ATENCIÓN EN SALUD A POBLACIÓN POBRE Y VULNERABLE II, III Y IV NIVEL DE COMPLEJIDAD (VIGENCIAS ANTERIORES)</t>
  </si>
  <si>
    <t>ATENCION EN SERVICIOS Y TECNOLOGIAS NO POS A POBLACION POBRE Y VULNERABLE II, III Y IV NIVEL DE COMPLEJIDAD</t>
  </si>
  <si>
    <t>ATENCION EN SERVICIOS Y TECNOLOGIAS NO POS A POBLACION POBRE Y VULNERABLE II, III Y IV NIVEL DE COMPLEJIDAD  (VIGENCIAS ANTERIORES)</t>
  </si>
  <si>
    <t xml:space="preserve">APORTES PATRONALES - ATENCION EN SALUD PARA LA POBLACION VULNERABLE I NIVEL DE COMPLEJIDAD </t>
  </si>
  <si>
    <t>02-001-06-20-02-03-01-10</t>
  </si>
  <si>
    <t xml:space="preserve">SISTEMAS INFORMATIVOS Y APLICACIÓNES EN EL DADIS
</t>
  </si>
  <si>
    <t>SGP</t>
  </si>
  <si>
    <t>Fortalecimiento de la Gestión de la Salud Pública del Distrito  Cartagena de Indias</t>
  </si>
  <si>
    <t>Reducir las brechas de acceso integral a los servicios de salud de la población del Distrito de Cartagena de Indias.</t>
  </si>
  <si>
    <t>SGP Salud</t>
  </si>
  <si>
    <t>FORTALECIMIENTO DE LA GESTIÓN DEL PLAN SALUD PÚBLICA.</t>
  </si>
  <si>
    <t>Control , Vigilancia, Inspección y Promoción del Sistema Obligatorio de Garantía de la Calidad en el Distrito de  Cartagena de Indias</t>
  </si>
  <si>
    <t>Promover, vigilar, inspeccionar y controlar la implementación del Sistema Obligatorio de Garantía de la Calidad en el Distrito de Cartagena de Indias.</t>
  </si>
  <si>
    <t xml:space="preserve"> 02-015-06-20-02-03-01-04</t>
  </si>
  <si>
    <t>VIGILANCIA Y CONTROL DEL SISTEMA OBLIGATORIODE GARANTIAS DE  CALIDAD EN ATENCION EN SALUD CPLJUEGOS</t>
  </si>
  <si>
    <t>Desarrollar 50 actividades de Información  en salud  para la promoción  de los derechos, sexuales y derechos reproductivos  y  prevención del embarazo en adolescentes en el entorno educativo</t>
  </si>
  <si>
    <t>Desarrollar una estrategia de información y educación en salud, a través de medios masivos de comunicación, para la prevención de la violencia intrafamiliar, violencia de género, abuso sexual, en el marco de la pandemia Covid 19</t>
  </si>
  <si>
    <t>PROMOCION DE LOS DERECHOS SEXUALES Y REPRODUCTIVOS</t>
  </si>
  <si>
    <t>SALUD SEXUAL Y REPRODUCTIVA (SSR)</t>
  </si>
  <si>
    <t>02-068-06-20-02-03-07-01</t>
  </si>
  <si>
    <t>02-068-06-20-01-02-08-03</t>
  </si>
  <si>
    <t>Mejoramiento de la salud sexual y reproductiva de los y las cartageneras en el Distrito de  Cartagena de Indias</t>
  </si>
  <si>
    <t xml:space="preserve">Reducir las tasas de morbilidad y mortalidad relacionada con la sexualidad y la reproducción en la población del Distrito de Cartagena de Indias.
</t>
  </si>
  <si>
    <t>Prevención De la mortalidad materna y perinatal  Cartagena de Indias</t>
  </si>
  <si>
    <t>Disminuir la morbimortalidad materna y perinatal en el Distrito de Cartagena</t>
  </si>
  <si>
    <t xml:space="preserve">Mejorar la calidad de la Atención de la gestante, fortaleciendo el desarrollo de  capacidades en la Estrategia de Maternidad Segura a 150 médicos </t>
  </si>
  <si>
    <t>Realizar desarrollo de capacidades institucionales y del talento humano y asistir técnicamente al 100% de las EPS e IPS de su red prestadora en las estrategias de  la Estrategia de Eliminación de la Transmisión Materno Perinatal de VIH/SIDA, sífilis gestacional y congénita.</t>
  </si>
  <si>
    <t>Realizar desarrollo de capacidades al recurso  humano del 100% de EAPB  y su red prestadora  en atención de ITS- VIH/SIDA y hepatitis B y C</t>
  </si>
  <si>
    <t>PREVENCIÓN DE LA MORTALIDAD MATERNA Y PERINATAL.</t>
  </si>
  <si>
    <t>02-068-06-20-02-03-07-03</t>
  </si>
  <si>
    <t>Dirección Operativa de Aseguramiento</t>
  </si>
  <si>
    <t>Fortalecimiento de la nutrición, consumo y aprovechamiento de alimentos de la población del Distrito de  Cartagena de Indias</t>
  </si>
  <si>
    <t>Fortalecimiento del segundo paso de la estrategia IAMI mediante la realización de tres (3) talleres de capacitación al personal que atiende la población materna e infantil del Distrito de Cartagena.</t>
  </si>
  <si>
    <t>Realización un proceso de desarrollo de capacidades al Talento Humano de 20 CDI y Hogares Infantiles priorizados, sobre la implementación de guías alimentarias establecidas en el país.</t>
  </si>
  <si>
    <t>Desarrollo de capacidades a talento humano de cinco (5) instituciones educativas priorizadas sobre implementación de guías alimentarias establecidas a nivel nacional.</t>
  </si>
  <si>
    <t xml:space="preserve">Diseño e implementación de una estrategia de información en salud para promover la lactancia materna exclusiva hasta los 6 meses y con alimentación complementaria hasta los dos (2) años o más para la reducción de la DNT </t>
  </si>
  <si>
    <t>Dirección Operativa de Salud Pública DADIS</t>
  </si>
  <si>
    <t>02-068-06-20-02-03-06-01</t>
  </si>
  <si>
    <t>NUTRICION , CONSUMO Y APROVECHAMIENTO</t>
  </si>
  <si>
    <t>Bartolo Hernandez</t>
  </si>
  <si>
    <t>Dirección Operativa de Prestación de Servicios</t>
  </si>
  <si>
    <t>Dirección Operativa de Vigilancia y Control</t>
  </si>
  <si>
    <t>Maria Paulina Osorio</t>
  </si>
  <si>
    <t>Jefe Oficina Asesora de Palneación</t>
  </si>
  <si>
    <t>Amaury Padilla Salcedo</t>
  </si>
  <si>
    <t>Oscar Lindo</t>
  </si>
  <si>
    <t>Dirección Operativa de Salud ública</t>
  </si>
  <si>
    <t>Dirección Operativa de Salud Pública</t>
  </si>
  <si>
    <t>1. Desarrollar Capacidades del talento humano de 150 instituciones del SGSSS, para la implementación del plan estratégico hacia el fin de la tuberculosis 2016-2025 en sus, tres líneas estratégicas en el marco de las MIAS y  seguimiento a los planes de mejoramiento Institucional, a través de la asistencia técnica del programa.</t>
  </si>
  <si>
    <t>4.Fortalecimiento de las redes sociales, comunitarias, intersectoriales, el voluntariado,  las organizaciones de base comunitarias (OBC) que apoyen las acciones de prevención y control de la Tuberculosis a través de la implementación de la estrategia ENGATE TB y mantenimiento de 50 unidades del DOTS comunitario en el distrito de Cartagena</t>
  </si>
  <si>
    <t>2,21 Casos por  100.000 Habitantes</t>
  </si>
  <si>
    <t>Prevención y Control de la Tuberculosis en el Distrito de  Cartagena de Indias</t>
  </si>
  <si>
    <t>Disminuir de la incidencia, la mortalidad y los efectos catastróficos  de la Tuberculosis en el Distrito de Cartagena de Indias</t>
  </si>
  <si>
    <t>Dirección Operativa Salud Pública</t>
  </si>
  <si>
    <t>TRANSFERENCIAS NACIONALES (Nación)</t>
  </si>
  <si>
    <t>02-068-06-20-02-03-08-02</t>
  </si>
  <si>
    <t>PREVENCION Y CONTROL DE LA TUBERCULOSIS</t>
  </si>
  <si>
    <t>Prevención y Control de la Lepra en el Distrito de  Cartagena de Indias</t>
  </si>
  <si>
    <t>PREVENCION Y CONTROL DE LA LEPRA</t>
  </si>
  <si>
    <t>02-068-06-20-02-03-08-01</t>
  </si>
  <si>
    <t>02-016-06-20-02-03-08-01</t>
  </si>
  <si>
    <t>Dirección Operativa Vigilancia y Contrl</t>
  </si>
  <si>
    <t>02-001-06-20-02-03-09-01</t>
  </si>
  <si>
    <t>EMERGENCIAS Y DESASTRES SISTEMA INTEGRAL DE URGENCIAS</t>
  </si>
  <si>
    <t>Servicio de gestión integral y respuesta en salud ante emergencias y desastres en   Cartagena de Indias</t>
  </si>
  <si>
    <t>Fortalecer la capacidad de gestión integral y la  respuesta en atención de urgencias emergencias y desastres en Cartagena</t>
  </si>
  <si>
    <t>Reducir los casos de malnutrición en la población infantil del Distrito de Cartagena de Indias</t>
  </si>
  <si>
    <t>Implementación del Proyecto, Promoción Social en Salud de los Grupos Poblacionales Vulnerables (GPV) y Fortalecimiento de la Participación Social en Salud en el Distrito de Cartagena  Cartagena de Indias</t>
  </si>
  <si>
    <t>Articular con las Entidades Administradoras de Planes de Beneficios (EAPB) la atención en salud con enfoque diferencial a los grupos poblacionales vulnerables en el Distrito de Cartagena</t>
  </si>
  <si>
    <t>Oficina de Participación y Atención al Usuario DADIS</t>
  </si>
  <si>
    <t>02-001-06-20-02-03-02-01</t>
  </si>
  <si>
    <t>Ingresos Corrientes Libre Destinación</t>
  </si>
  <si>
    <t>GARANTIA DE LOS DEBERES Y DERECHOS EN SALUD A LOS GRUPOS POBLACIONALES VULNERABLES</t>
  </si>
  <si>
    <t xml:space="preserve">Garantizar y mantener la continuidad de la afiliación de 551.745 personas que vienen afiliados del 2019.        </t>
  </si>
  <si>
    <t xml:space="preserve">Realizar auditoría al 100% de las EPS del Distrito de Cartagena de Indias.   </t>
  </si>
  <si>
    <t>Afiliar a 2500 nuevas personas clasificados en los niveles 1 y 2 del SISBEN</t>
  </si>
  <si>
    <t>Promocionar la afiliación al SGSSS en 11 Instituciones.</t>
  </si>
  <si>
    <t>Realizar la auditoría de calidad en la prestación a 25 IPS del Distrito con servicios de urgencia habilitados de mediana y alta complejidad.</t>
  </si>
  <si>
    <t>Mejorar la Oportunidad en la atención de la consulta de medicina especializada    5 días.</t>
  </si>
  <si>
    <t>Lograr que mínimo 142 servicios de salud habilitados  conformen la red integrada de salud del Distrito de Cartagena</t>
  </si>
  <si>
    <t>Sanear cuentas por pagar de Prestación de Servicios de Salud en un 18%</t>
  </si>
  <si>
    <t>Lograr que una (1) Instituciones Prestadoras de Servicios de Salud IPS certifiquen condiciones de habilitación</t>
  </si>
  <si>
    <t xml:space="preserve"> Lograr que  el 10% de los prestadores de salud que sean visitados e incumplan las normas de habilitación sean sancionados</t>
  </si>
  <si>
    <t>Gestionar  la  inscripción del 100% de los prestadores de servicios de salud, en el Registro Especial de Prestadores de servicios de salud (REPSS),  acorde con la Normatividad vigente</t>
  </si>
  <si>
    <t>Realizar visitas de verificación del cumplimiento de los requisitos mínimos de habilitación al 25% de los prestadores de servicios de salud del Distrito de Cartagena</t>
  </si>
  <si>
    <t>Lograr que 30 de las IPS que no están cumpliendo con el reporte de indicadores del Sistema de información, reporten adecuadamente al DADIS, los indicadores trazadores del sistema de información del SOGC. Acorde a la Resolución 1446 de 2006 y circular única 049 de Supersalud</t>
  </si>
  <si>
    <t xml:space="preserve">Realizar visita de IVC  a 15 Instituciones prestadoras de servicios de salud de baja, mediana y alta complejidad </t>
  </si>
  <si>
    <t>Lograr que 56 de las instituciones que generan estadísticas vitales, la sigan generando por medio de la WEB</t>
  </si>
  <si>
    <t>Actualización permanente de la página web institucional - DADIS.</t>
  </si>
  <si>
    <t>Actualización permanente de 9 módulos del sistema integrado de gestión Dadis – SIGDADIS</t>
  </si>
  <si>
    <t>Realizar mantenimiento preventivo y correctivo a 120 equipos de cómputo del DADIS</t>
  </si>
  <si>
    <t>Realizar la administración del 100% de los servidores y dispositivos de red del Dadis</t>
  </si>
  <si>
    <t xml:space="preserve"> Lograr que el 200 de los puntos de voz y datos funcionen correctamente</t>
  </si>
  <si>
    <t>Realizar el estudio contactos del 100% de los casos inscritos en  el programa de tuberculosis</t>
  </si>
  <si>
    <t>Realizar Asistencia Técnica, Asesoría y Seguimiento al cumplimiento de los lineamientos programáticos y guías de atención de la Tuberculosis en 20 EPS, 100 IPS del Primer nivel y  Hospitales o Clínicas del Distrito de Cartagena. </t>
  </si>
  <si>
    <t>Realizar Unidad de Análisis y CERCET al 100% de los casos de Mortalidad asociada a Tuberculosis y casos especiales. </t>
  </si>
  <si>
    <t>Implementar un (1) plan estratégico de tuberculosis post 2015 en el Distrito de Cartagena hacia el fin de la TB. </t>
  </si>
  <si>
    <t>Implementar un (1) plan estratégico de lepra post 2015 en el Distrito de Cartagena </t>
  </si>
  <si>
    <t>Desarrollar anualmente capacidades en la estrategia de control y eliminación de la lepra a 80 entidades de salud (IPS,EAPB y Centros de Rehabilitación Física y Dermatológicos) </t>
  </si>
  <si>
    <t>Realizar estudio a contactos y convivientes al 100% de los  casos paucibacilares inscritos en el programa de lepra en los últimos 5 años. </t>
  </si>
  <si>
    <t>Realizar  estudio a contactos y convivientes al 100%  de los casos mutlibacilares inscritos en el programa de lepra en los últimos 10 años. </t>
  </si>
  <si>
    <t>Desarrollar capacidades al 100% de las ARL para el abordaje de la salud y ámbito laboral en el Distrito de Cartagena.</t>
  </si>
  <si>
    <t>Desarrollar capacidades a 150 a microempresas y macroempresas del Distrito de Cartagena sobre el SGSST.</t>
  </si>
  <si>
    <t>Ejecutar 5 intervenciones colectivas a la población del sector de la economía informal del Distrito Cartagena.</t>
  </si>
  <si>
    <t>Realizar anualmente 9 acciones de sinergias y planes de acción con los sectores: públicos, privados y comunitarios para promoción de la salud y prevención de la enfermedad en los entornos laborales informales del Distrito de Cartagena.</t>
  </si>
  <si>
    <t>Fortalecimiento de la promoción de la salud y seguridad en el entorno laboral de la economía formal e informal del Distrito de  Cartagena de Indias</t>
  </si>
  <si>
    <t>Disminuir los riesgos de presentación accidentes y enfermedades de origen laboral en el sector de la economía formal e informal de Distrito de Cartagena.</t>
  </si>
  <si>
    <t>Prevención y Control de las Enfermedades Inmunoprevenibles en el Distrito de  Cartagena de Indias</t>
  </si>
  <si>
    <t>Disminuir el riesgo de enfermar y morir por enfermedades prevenibles por vacuna a la población de niños y niñas menores de seis años de edad, adolescentes, mujeres en edad fértil y adulto mayor del Distrito de Cartagena de Indi</t>
  </si>
  <si>
    <t>PREVENCION DE ENFERMEDAD Y ACCIDENTALIDAD EN AMBITOS LABORALES</t>
  </si>
  <si>
    <t>02-068-06-20-02-03-10-01</t>
  </si>
  <si>
    <t>PREVENCION Y CONTROL  DE ENFERMEDADES INMUNOPREVENIBLES</t>
  </si>
  <si>
    <t>02-06806-2002-03-08-01</t>
  </si>
  <si>
    <t>DESARROLLO INSTITUCIONAL DEL DEPARTAMENTO ADMINISTRATIVO DE SALUD</t>
  </si>
  <si>
    <t>02-001-06-20-01-03-01-08</t>
  </si>
  <si>
    <t>INGRESOS CORRIENTES DE LIBRE DESTINACIÓN</t>
  </si>
  <si>
    <t>02-015-06-20-01-03-01-03</t>
  </si>
  <si>
    <t>COLJUEGOS - CON SITUACIÓN DE FONDOS</t>
  </si>
  <si>
    <t>02-013-06-20-01-03-01-01</t>
  </si>
  <si>
    <t>RENDIMIENTOS FINANCIEROS COLJUEGOS</t>
  </si>
  <si>
    <t>02-017-06-20-01-03-01-01</t>
  </si>
  <si>
    <t>RENDIMIENTOS FINANCIEROS FONDO LOCAL DE SALUD</t>
  </si>
  <si>
    <t>PROCESO DE AUTORIZACIÓN DE SERVICIOS, AUDITORÍA CONCURRENTE Y AUDITORÍA DE CUENTAS</t>
  </si>
  <si>
    <t>02-001-06-20-01-03-01-09</t>
  </si>
  <si>
    <t xml:space="preserve">Realizar desarrollo de capacidadesal 100% de EAPB y su red prestadora en la implementación de la RIA Materno – Perinatal. </t>
  </si>
  <si>
    <t>Realizar anualmente 1 estrategias de intervenciones colectivas dirigidas a la población gestante y mujeres en edad fértil del Distrito de Cartagena</t>
  </si>
  <si>
    <t>Desarrollo Institucional del Departamento Administrativo Distrital de Salud de  Cartagena de Indias</t>
  </si>
  <si>
    <t>Mejorar el desempeño integral en salud como autoridad sanitaria</t>
  </si>
  <si>
    <t>3. Realizar anualmente dos encuestas de satisfacción de usuarios frente a la calidad de los servicios de atención en salud recibida.</t>
  </si>
  <si>
    <t>4. Realizar al menos una jornada anual de rendición de cuentas en salud</t>
  </si>
  <si>
    <t>5. Realizar un consejo de gobierno trimestral para análisis y toma de decisiones  correctivas  en salud</t>
  </si>
  <si>
    <t>Jhoana Bueno</t>
  </si>
  <si>
    <t>Dirección DADIS</t>
  </si>
  <si>
    <t>Prevención y Control de las Alteraciones de la Salud Oral  Cartagena de Indias</t>
  </si>
  <si>
    <t>Prevención y Control de las Alteraciones de la Salud Visual  Cartagena de Indias</t>
  </si>
  <si>
    <t>Prevención y Control de Salud Auditiva  Cartagena de Indias</t>
  </si>
  <si>
    <t>Programación de la Vigilancia en Salud Pública en el Distrito de  Cartagena de Indias</t>
  </si>
  <si>
    <t>Gestionar técnicamente el Sistema de Vigilancia en Salud Pública del Distrito de Cartagena- SIVIGILA-SIANIES, con el fin de proveer información confiable, oportuna y sistemática sobre los eventos de interés en salud pública.</t>
  </si>
  <si>
    <t>Ingresos Corrientes de Libre Destinacion</t>
  </si>
  <si>
    <t xml:space="preserve"> Ministerio de Proteccion Social</t>
  </si>
  <si>
    <t xml:space="preserve">VIGILANCIA EN SALUD PUBLICA  </t>
  </si>
  <si>
    <t xml:space="preserve">VIGILANCIA EN SALUD PUBLICA </t>
  </si>
  <si>
    <t>02-068-06-20-02-03-01-09</t>
  </si>
  <si>
    <t>02-016-06-20-02-03-01-11</t>
  </si>
  <si>
    <t>02-001-06-20-02-03-01-11</t>
  </si>
  <si>
    <t>Prevención y promoción de la zoonosis en el Distrito de  Cartagena de Indias</t>
  </si>
  <si>
    <t>Realizar aplicación regular de vacunas a perros y gatos casa a casa  a 143.850 animales en el Distrito de Cartagena.</t>
  </si>
  <si>
    <t xml:space="preserve">Realizar acciones para el control de Focos de Leptospirosis en 7200 casas en el Distrito de Cartagena.  </t>
  </si>
  <si>
    <t>Líder de Programa Jorge Morelo</t>
  </si>
  <si>
    <t>Disminuir la mortalidad y morbilidad por Enfermedades Zoonóticas en la población del distrito de Cartagena</t>
  </si>
  <si>
    <t>02-016-06-20*02-03-08-03</t>
  </si>
  <si>
    <t>02-068-06-20-02-03-08-04</t>
  </si>
  <si>
    <t>02-016-06-20*02-03-08-04</t>
  </si>
  <si>
    <t>Ministerio de Proteccion social</t>
  </si>
  <si>
    <t>PROMOCION Y PREVENCION Y CONTROL DE ENFERMEDADES TRANSMITIDAS POR VECTORES</t>
  </si>
  <si>
    <t>PREVENCION, PROMOCION VIGILANCIA Y CONTROL DE ENFERMEDADES DE TRANSMISION VECTORIAL</t>
  </si>
  <si>
    <t xml:space="preserve"> Desarrollar capacidades al 100% de las Unidades Primarias Generadoras de Datos (UPGD) del Distrito en los procesos de Vigilancia epidemiológica y respuesta en salud pública.</t>
  </si>
  <si>
    <t>Disminuir la morbilidad y mortalidad en niños y niñas menores de 5 años.</t>
  </si>
  <si>
    <t>Prevención y promoción de la salud Infantil en el Distrito de Cartagena de Indias</t>
  </si>
  <si>
    <t>PROMOCION Y PREVENCION DE LA SALUD EN LA INFANCIA</t>
  </si>
  <si>
    <t>02-068-0620-02-03-02-01</t>
  </si>
  <si>
    <t>Saneamiento en seguridad sanitaria del ambiente Cartagena de Indias</t>
  </si>
  <si>
    <t>VIGILANCIA Y CONTROL DE ENFERMEDADES ZOONOTICAS</t>
  </si>
  <si>
    <t>02-068-06-2002-03-03-01</t>
  </si>
  <si>
    <t>02-068-06-2002-03-03-03</t>
  </si>
  <si>
    <t>Intervenir los riesgos de mortalidad y morbilidad a los que está expuesta la población del Distrito de Cartagena de Indias ocasionada por Factores de Riesgo Ambiental.</t>
  </si>
  <si>
    <t>Lograr que al menos 7600 establecimientos abiertos al público de interés sanitario de alto riesgo, diferentes a expendio de alimentos y medicamentos, alcancen concepto sanitario favorable.</t>
  </si>
  <si>
    <t>Evaluar 1700 Declaraciones de Aeronaves o Motonaves y hacer seguimientos a los Eventos en salud Publica de Interés Sanitario</t>
  </si>
  <si>
    <t>Realizar Seguimiento, Evaluar el manejo y la disposición Final de los Residuos de interés sanitario a 360 IPS y otros establecimientos generadores de residuos especiales.</t>
  </si>
  <si>
    <t>CONTROL VIGILANCIA DE LA CALIDAD DEL AGUA PARA CONSUMO HUMANO Y DIVERSION</t>
  </si>
  <si>
    <t>02-068-06-2002-03-03-02</t>
  </si>
  <si>
    <t>Control y Vigilancia de la calidad del agua para consumo humano y de diversión en el Distrito de  Cartagena de Indias</t>
  </si>
  <si>
    <t>Intervenir los riesgos de mortalidad y morbilidad a los que está expuesta la población del Distrito de Cartagena de Indias por consumo y uso de agua.</t>
  </si>
  <si>
    <t xml:space="preserve"> Acciones de inspección, vigilancia y control para la toma 574 de muestra de agua para uso y consumo humano.</t>
  </si>
  <si>
    <t>Realizar 74 muestra para la vigilancia de la calidad del agua para consumo Humano en el área Rural.</t>
  </si>
  <si>
    <t xml:space="preserve">3000 viviendas ubicadas en Área Corregimental con sus ocupantes capacitados en la Promoción y Prevención de las Enfermedades de Origen Hídrico.
</t>
  </si>
  <si>
    <t>Control y vigilancia de Medicamentos en el Distrito de  Cartagena de Indias</t>
  </si>
  <si>
    <t>Disminuir el riesgo de enfermar o morir asociado al consumo o utilización de medicamentos, dispositivos médicos y otros productos de consumo relacionados que puedan tener impacto en la salud individual y colectiva en el Distrito de Cartagena</t>
  </si>
  <si>
    <t>Diseñar y ejecutar una campaña publicitaria para promoción de uso racional de medicamentos, uso adecuado de antibióticos y promoción de donación altruista de sangre</t>
  </si>
  <si>
    <t>Vigilar y controlar el cumplimiento de las normas vigentes en 500 establecimientos farmacéuticos mayoristas y minoristas, servicios farmacéuticos en general y similares, de acuerdo con los lineamientos del Ministerio de Salud y Protección Social e INVIMA.</t>
  </si>
  <si>
    <t>Realizar 10 capacitaciones anualmente sobre la normatividad sanitaria vigente en medicamentos y otros productos farmacéuticos a establecimientos farmacéuticos, servicios farmacéuticos, EAPB y otros.</t>
  </si>
  <si>
    <t xml:space="preserve"> Fortalecer en 30 instituciones los programas institucionales de Farmacovigilancia, Tecnovigilancia y Reactivovigilancia</t>
  </si>
  <si>
    <t>Dirección Operativa de Salud Publica</t>
  </si>
  <si>
    <t>02-06806-20-02-03-01-08</t>
  </si>
  <si>
    <t xml:space="preserve">12 x 100 mil habitantes </t>
  </si>
  <si>
    <t xml:space="preserve"> 6,41x 100 mil habitantes.</t>
  </si>
  <si>
    <t>Fortalecimiento de vida saludable y atención de condiciones crónicas no transmisibles en el Distrito de  Cartagena de Indias</t>
  </si>
  <si>
    <t>Disminuir las tasas de morbimortalidad por enfermedades circulatorias y neoplasicas en la poblacion del distrito de cartagena</t>
  </si>
  <si>
    <t>Realizar acompañamiento al 100% de las EAPB en el proceso de adopción de la estrategia “Conoce tu riesgo, peso saludable” y su aplicabilidad en los entornos educativo, comunitario, institucional y laboral.</t>
  </si>
  <si>
    <t>Desarrollar asistencias técnicas, seguimiento y evaluación al talento humano del 100%  de EAPB y su Red prestadora  en detección temprana y tratamiento oportuno del cáncer de cérvix.</t>
  </si>
  <si>
    <t>Desarrollar asistencias técnicas, seguimiento y evaluación al talento humano del 100% de EAPB y su Red prestadora  en detección temprana y tratamiento oportuno del cáncer de mama.</t>
  </si>
  <si>
    <t>Desarrollar asistencias técnicas, seguimiento y evaluación al talento humano del 100% de EAPB y su Red prestadora  en detección temprana y tratamiento oportuno del cáncer de infantil.</t>
  </si>
  <si>
    <t xml:space="preserve"> Realizar mensualmente un informe de seguimiento a la tasa de mortalidad por tumor maligno de cérvix.</t>
  </si>
  <si>
    <t>02-068-06-20-02-03-04-01</t>
  </si>
  <si>
    <t>02-068-06-20-02-03-04-02</t>
  </si>
  <si>
    <t>VIDA SALUDABLE Y CONDICIONES CRONICAS NO TRANSMISIBLES</t>
  </si>
  <si>
    <t xml:space="preserve">Mejorar la atención integral en salud bucal de la población infantil del Distrito de Cartagena de Indias </t>
  </si>
  <si>
    <t>Evaluar anualmente mediante un (1) estudio la prevalencia de indice COP en niños menores de 12 años.</t>
  </si>
  <si>
    <t>Desarrollar anualmente capacidades a odontólogos a 100 odontólogos de las IPS en los lineamientos técnicos y operativos según normatividad vigente.</t>
  </si>
  <si>
    <t>Desarrollar anualmente capacidades de 300 personas; padres de familias, cuidadoras de los Centro de Desarrollo Infantil – CDI y estudiantes de instituciones educativas publicas en las alteraciones de la cavidad bucal.</t>
  </si>
  <si>
    <t>02-068-06-20-02-03-04-03</t>
  </si>
  <si>
    <t>02-068-06-20-02-03-04-04</t>
  </si>
  <si>
    <t>PREVENCION Y CONTROL DE LAS ALTERACIONES DE LA SALUD AUDITIVA</t>
  </si>
  <si>
    <t>PREVENCION Y CONTROL DE LAS ALTERACIONES DE LA SALUD VISUAL</t>
  </si>
  <si>
    <t xml:space="preserve">Mejorar la atención integral en salud visual  de la población infantil del Distrito de Cartagena de Indias </t>
  </si>
  <si>
    <t xml:space="preserve"> Verificar el cumplimiento de la oportunidad en la atención 100 niños entre 2 a 8 años diagnosticados con defectos refractivos. </t>
  </si>
  <si>
    <t>Mejorar la atención integral en salud auditiva de la población infantil del Distrito de Cartagena de Indias</t>
  </si>
  <si>
    <t xml:space="preserve"> Vigilar que las EAPB cumplan en 75 niños diagnosticados con la aplicación de las guías y protocolos de atención de alteraciones auditivas. </t>
  </si>
  <si>
    <t xml:space="preserve">Realizar un proceso de desarrollo de capacidades  al talento humano tipo capacitacion y  acompañamiento a actores del sistema (18 EPS) sobre la normalidad vigente sobre la normalidad vigente  las RIAS yMIAS  resolucion 3280,  utilizando las TIC en el marco de la pandemia  por SARSCOV2 COVID -19 para la atencion de salud  auditiva en el Distrito de Cartagena. </t>
  </si>
  <si>
    <t xml:space="preserve">Contribuir a la gestión integral de los riesgos asociados a la salud mental y la convivencia social para la disminución de los problemas y trastornos mentales en el Distrito de Cartagena de Indias. </t>
  </si>
  <si>
    <t>Prevención en Salud Mental en el Distrito de Cartagena de Indias</t>
  </si>
  <si>
    <t>PREVENCION Y CONTROL DE LAS ALTERACIONES DE LA SALUD ORAL</t>
  </si>
  <si>
    <t>PREVENCION EN SALUD MENTAL</t>
  </si>
  <si>
    <t>02-068-06-20-02-03-05-01</t>
  </si>
  <si>
    <t>Disminuir el riesgo de enfermar y/o morir por el consumo de alimentos y bebidas alcohólicas.</t>
  </si>
  <si>
    <t>Control y vigilancia de Alimentos en el Distrito de   Cartagena de Indias</t>
  </si>
  <si>
    <t>Vigilar y controlar el cumplimiento de las normas vigentes en 2.600 establecimientos preparadores y comercializadores de alimentos y bebidas alcohólicas, servicios de alimentación y similares.</t>
  </si>
  <si>
    <t>Realizar 100 toma de muestras de alimentos de alto riesgo en salud pública disponible para el consumo monitoreadas.</t>
  </si>
  <si>
    <t xml:space="preserve">Realizar acciones de IVC a 350 vehículos transportadores de alimentos. </t>
  </si>
  <si>
    <t>Intervenir a 50 establecimientos expendedores y comercializadores de carnes en el marco del Plan de carnes para el Distrito.</t>
  </si>
  <si>
    <t xml:space="preserve">Realizar acciones de aseguramiento de cadena productiva en 1000 establecimientos de alimentos, bebidas alcohólicas, puestos de ventas de alimentos de la vía pública y en puntos de entrada nacional, sobre la normatividad sanitaria vigente. </t>
  </si>
  <si>
    <t>Realizar 20 cursos de manipulación higiénica de alimentos a ventas de alimentos a puntos de venta de la vía pública y otros priorizados.</t>
  </si>
  <si>
    <t>Diseñar y ejecutar una campaña publicitaria para prevención de Enfermedades Transmitidas por Alimentos e Intoxicaciones por bebidas alcohólicas</t>
  </si>
  <si>
    <t>CONTROL Y VIGILANCIA DE ALIMENTOS</t>
  </si>
  <si>
    <t>02-068-06-20-02-03-06-02</t>
  </si>
  <si>
    <t>Adoptar, implementar y evaluar los seis (6) componentes de la estrategia EGI para la Inspección, Vigilancia y Control de las ETV</t>
  </si>
  <si>
    <t>Realizar desarrollo de capacidades al 100% de las EAPB e IPS del Distrito con mayor notificación de casos de dengue en la guía clínica y rutas de atención de las ETV</t>
  </si>
  <si>
    <t>Desarrollar la Estrategia de cambio conductual COMBI en barrios priorizados de las localidades del Distrito</t>
  </si>
  <si>
    <t>Desarrollar la estrategia Gusarapiando ando para la prevención y control de las ETV con énfasis en el entorno educativo y el entorno hogar</t>
  </si>
  <si>
    <t>Prevención, promoción , vigilancia y control de enfermedades de transmision vectorial en el Distrito de Cartagena de Indias</t>
  </si>
  <si>
    <t>Disminuir riesgo de enfermar o morir por eventos en salud asociados a la transmisión vectorial en el distrito de Cartagena</t>
  </si>
  <si>
    <t>Evaluar la atención integral de pacientes al 80% de las IPS con mayor notificación de casos de dengue grave.</t>
  </si>
  <si>
    <t xml:space="preserve"> 28 x 100.000 </t>
  </si>
  <si>
    <t>Prevención , manejo y control de la Infección Respiratoria Aguda en niños y niñas menores de cinco años en  Cartagena de Indias</t>
  </si>
  <si>
    <t>Disminuir la morbilidad y mortalidad por infeccion respiratoria aguda en la población de niños y niñas  menores de 5 años en el distrito de cartagena de indias.</t>
  </si>
  <si>
    <t>Disponer de diez (10) Instituciones prestadoras de salud priorizadas que cuentan con Salas de atención a Enfermedades respiratorias agudas en el Distrito de Cartagena que apliquen las guías y protocolos para la atención de las Enfermedades Respiratorias en niños y niñas.</t>
  </si>
  <si>
    <t>Realizar anualmente  acciones de Educación para la Salud  a 150  Voluntarios como agentes de cambio (Lideres y lideresas, actores claves en la comunidad)   en   la prevención y manejo la Infección respiratoria Aguda en menores 5 Años en los entornos hogar y comunitario</t>
  </si>
  <si>
    <t>PREVENCIONN, MANEJO Y CONTROL DE INFECCION RESPIRATORIA AGUDA EN NIÑOS MENORES DE CINCO AÑOS</t>
  </si>
  <si>
    <t>02-068-06-20-02-03-08-05</t>
  </si>
  <si>
    <t>Jorge Morelo Muñoz</t>
  </si>
  <si>
    <t xml:space="preserve"> 1 por cada 100.000 habitantes </t>
  </si>
  <si>
    <t xml:space="preserve"> 0,05 x 100.000 Habitantes</t>
  </si>
  <si>
    <t>entre 0% y el 2%</t>
  </si>
  <si>
    <t xml:space="preserve"> 0,87x1000</t>
  </si>
  <si>
    <t xml:space="preserve"> 47,60x1000 l</t>
  </si>
  <si>
    <t>Disminuir la discapacidad grado 2 en personas afectadas por la enfermedad de la lepra en el Distrito de Cartagena.</t>
  </si>
  <si>
    <t xml:space="preserve">Realizar una (1) actualización anual del Mapa de riesgo de calidad del agua para consumo humano </t>
  </si>
  <si>
    <t xml:space="preserve"> Formular, adaptar e implementar el 100% de la Política Publica de Salud Mental, Prevención y Atención   de Consumo de Sustancias Psicoactiva en el contexto del Distrito </t>
  </si>
  <si>
    <t>Realizar Atención y seguimiento integral al 100% de los casos de intento de suicidios que se presenten en Distrito y que sean notificados en el SIVIGILA</t>
  </si>
  <si>
    <t>1.      Aplicar todos lo biologicos del esquema a 17.600 niños y niñas menores de un año</t>
  </si>
  <si>
    <t>2.      Vacunar a 17.700 niños y niñas de un año con todos los biológicos del esquema</t>
  </si>
  <si>
    <t>3.      Realizar desarrollo de capacidades al recurso humano asistencial en salud de las 70 IPS que prestan el servicio de vacunación.</t>
  </si>
  <si>
    <t>1. Implementación del Modelo de Acción Integral Territorial (MAITE) en Salud Pública en un 100% (8 lineas)</t>
  </si>
  <si>
    <t>2. Reportar 4 informes sobre la situación Presupuestal, Tesorería y Contable.</t>
  </si>
  <si>
    <t>Lograr el 100% (19) de EAPB Contributivas y Subsidiadas en el Distrito de Cartagena con atención preferencial y diferencial de Grupos de Poblaciones Vulnerables</t>
  </si>
  <si>
    <t>Atender a 100 personas con discapacidad mediante el suministro de Productos de Apoyo para su habilitación y/o rehabilitación funcional (  primera infancia, infancia, adolescencia, jóvenes y adultos, población Negra, Afrocolombiana, Raizal y Palenquera e Indígena).</t>
  </si>
  <si>
    <t>Ejecutar 1 Estrategias de Rehabilitación Basada en Comunidad-RBC en el Distrito de Cartagena</t>
  </si>
  <si>
    <t>Realizar acciones de inspección y Vigilancia del Agua para consumo Humano en 320 piscinas</t>
  </si>
  <si>
    <t>Implementar en una política de tenencia Responsable de animales de compañía y de producción mediante acciones de información en salud y/o educación y comunicación en salud</t>
  </si>
  <si>
    <t>Evaluar trimestralmente el 100%  de casos notificados por tumor maligno de mama</t>
  </si>
  <si>
    <t>Realizar Coordinación  intersectorial, inter- programáticamente  para el seguimiento, monitoreo, cumplimiento  de los lineamientos  técnicos y avances de indicadores por enfermedades circulatorias de la ENT a 20 EAPB e 20 IPS del Distrito de Cartagena.</t>
  </si>
  <si>
    <t>Realizar un proceso de desarrollo de capacidades a los profesionales de la salud al 100% de las EPAB y 62  IPS  del Distrito de Cartagena en  detección temprana de alteraciones   en población adolescente, adulto joven y del adulto mayor  en la ruta de promoción y mantenimiento de la salud  con énfasis en patologías cardiometabolicas y apoyar al   proceso de adopción   para implementar la estrategia conoce tu riesgo peso saludable en el entorno educativo, comunitario, institucional y laboral.</t>
  </si>
  <si>
    <t>Realizar un proceso de desarrollo de capacidades al talento humano   de 42 entorno institucional en detección temprana  tratamiento oportuno y rutas integrales de atención en salud de eventos crónicos  y fortalecer la implementación de los  MCYEVS.</t>
  </si>
  <si>
    <t xml:space="preserve">Realizar un proceso de desarrollo de capacidades  al talento humano tipo capacitacion y  acompañamiento a actores del sistema (19 EPS) sobre la normalidad vigente sobre la normalidad vigente  las RIAS yMIAS  resolucion 3280  utilizando las TIC en el marco de la pandemia  por  SARSCOV2 COVID -19 para la atencion de salud visual en el Distrito de Cartagena. </t>
  </si>
  <si>
    <t xml:space="preserve"> Aumentar el acompañamiento técnico al 100% (19)de las EAPB e IPS de Salud Mental para el desarrollo de capacidades tendientes en la atención integral de personas contagiadas con el COVID – 19, Epilepsia, problemas y trastornos metales.</t>
  </si>
  <si>
    <t>Realizar asistencia o acompañamiento técnico para el desarrollo de capacidades en la atención integral del consumo de sustancias Psicoactivas en el 100% (19) de las EAPB e IPS.</t>
  </si>
  <si>
    <t>Realizar acompañamiento técnico a 19 EAPB para el seguimiento al 100% de los casos de conducta suicida notificados al SIVIGILA</t>
  </si>
  <si>
    <t xml:space="preserve"> Desarrollar capacidades a 20 CDI y 5 Hogares infantiles en Guías Alimentarias basadas en Alimentos GABAS.</t>
  </si>
  <si>
    <t xml:space="preserve"> Mantener el Desarrollo de capacidades a 40 IPS y EAPB en estrategia IAMI y Consejería en Lactancia.</t>
  </si>
  <si>
    <t>Fortalecer las capacidades del 100%  (19) de las EPS y su red prestadora a través del seguimiento de planes de mejoramiento en la estrategia e implementación de la RIAS Materno – Perinatal y los ajustes necesarios para realizar control prenatal en el marco del Covid-19</t>
  </si>
  <si>
    <t xml:space="preserve"> Desarrollar capacidades al 100%  (19) EAPB en Rutas Integrales de Atención en salud, protocolos y Guías de Práctica Clínica a través del desarrollo de una estrategia de prevención de embarazo en adolescentes. </t>
  </si>
  <si>
    <t xml:space="preserve">Disminuir a menos de 100 el número de embarazos en adolescentes de 10 a 14 años. (Número de embarazos en adolescentes de 10 a 14 años en el año 2019 es de 160). </t>
  </si>
  <si>
    <t xml:space="preserve"> Coordinar con el 100%  (19) EAPB de  en acciones de intervenciones colectivas encaminadas a erradicar la transmisión materno –perinatal de VIH-Sífilis y hepatitis B y C, con la participación de sus usuarios.</t>
  </si>
  <si>
    <t>Desarrollo de capacidades al 100% (19) de las EAPB y su red prestador para mantener la Tasa de Transmisión materno infantil del VIH/Sífilis, entre 0% y el 2% (sobre el número de niños expuestos)</t>
  </si>
  <si>
    <t>Desarrollar en el 100% de las EAPB una estrategia intersectorial para promoción de los derechos sexuales y reproductivos y la adopción e implementación de las Rutas Integrales de atención en Salud Sexual y Reproductiva.</t>
  </si>
  <si>
    <t>Capacitar a 2000 funcionarios del sector salud, de las EAPB, en Atención Integral en Salud a Víctimas de Violencia de Género</t>
  </si>
  <si>
    <t xml:space="preserve"> Efectuar 1 movilización social en apoyo a la garantía y restablecimiento de los derechos en salud a las personas víctima de violencia de género</t>
  </si>
  <si>
    <t xml:space="preserve"> Formar a 2000 mujeres en prácticas y conductas protectoras para el ejercicio de una salud sexual y reproductiva sana, segura, responsable y placentera.</t>
  </si>
  <si>
    <t xml:space="preserve">Realizar acciones de desarrollo capacidades  al 100% ( 19)de Empresas administradoras de planes de beneficios y  red prestadora de servicios de salud  que atienden población Infantil. </t>
  </si>
  <si>
    <t> Implementación del Modelo de Acción Integral Territorial (MAITE) en Salud Pública en un 100% (8 lineas)</t>
  </si>
  <si>
    <t>19 EAPB</t>
  </si>
  <si>
    <t>19EAPB</t>
  </si>
  <si>
    <t>&lt;4</t>
  </si>
  <si>
    <t>3 x 1000</t>
  </si>
  <si>
    <t>70x1000</t>
  </si>
  <si>
    <t>31 x 100.000</t>
  </si>
  <si>
    <t>3,5 Casos por  100.000 Habitantes</t>
  </si>
  <si>
    <t xml:space="preserve"> 0,1 x 100.000 Habitantes</t>
  </si>
  <si>
    <t xml:space="preserve">REPORTE ASIGNACION PRESUPUESTAL
</t>
  </si>
  <si>
    <t>REPORTE EJECUCIÓN PRESUPUESTAL</t>
  </si>
  <si>
    <t>Observación
Relación de Evidencias</t>
  </si>
  <si>
    <t>Eva Massiel Perez Torres Lider Programa Vigilancia en Salud Pública</t>
  </si>
  <si>
    <t>1,4 Casos por  100.000 Habitantes</t>
  </si>
  <si>
    <t xml:space="preserve">No se realizo por la no contratación, tambien Debido a la situación de pandemia, confinamiento y dificultades la mayoría de las actividades se gestionaron y realizaron por medios diferentes a los métodos no presenciales.  </t>
  </si>
  <si>
    <t xml:space="preserve">Líder de programa TB y Lepra Santiago Elias Fadul Perez </t>
  </si>
  <si>
    <t>Debido a la situación de pandemia, confinamiento y dificultades la mayoría de las actividades se gestionaron y realizaron por medios diferentes a los métodos no presenciales como evidencia se relacionan actas de supervision de contratos del periodo de reporte con apoyo a la gestion del programa con desarrollo de capacidades,seguimiento a pacientes, seguimiento a red de investigación y cronograma de asistencias tecnicas a las EPS. Documentos  1 y  8 de carpeta.</t>
  </si>
  <si>
    <t>Debido a la situación de pandemia, confinamiento y dificultades la mayoría de las actividades se gestionaron y realizaron por medios diferentes a los métodos no presenciales tales como  visitas a la red de laboratorios y un disgnostico parcial asi como evidencias de la red de investigacion   Evidencia 2-4 y 5 de la carpeta TB</t>
  </si>
  <si>
    <t xml:space="preserve">Debido a la situación de pandemia, confinamiento y dificultades la mayoría de las actividades se gestionaron y realizaron por medios diferentes a los métodos no presenciales.  Evidencias son los documentos  3,6, 7 ,9 ,10 ,11 d ela carpeta TB. </t>
  </si>
  <si>
    <t xml:space="preserve">0.00 x 100 000 Habitantes </t>
  </si>
  <si>
    <t>Debido a la situación de pandemia, confinamiento y dificultades la mayoría de las actividades se gestionaron y realizaron por medios diferentes a los métodos no presenciales.Evidencia 1  carpeta Lepra</t>
  </si>
  <si>
    <t>Debido a la situación de pandemia, confinamiento y dificultades la mayoría de las actividades se gestionaron y realizaron por medios diferentes a los métodos no presenciales, para el 2020 no se presentaron casos con Lepra evidencia 2 y 4 de carpeta Lepra</t>
  </si>
  <si>
    <t>Implementación de la Estrategia Instituciones Amigas de la Mujer y de la Infancia Integral (IAMII) y seguimiento de la Ruta Integral de Atención en niños y niñas con desnutrición aguda de manera Virtual. · Clínica General del Caribe, · Clínica Santa Cruz de Bocagrande, · Clínica de la Mujer Cartagena · Clínica Madre Bernarda. Clínica Maternidad Rafael Calvo. Clínica de la Mujer. Clínica Higea. Clínica la Ermita. Clínica San José de Torices Salud Total EPS Mutual Ser EPS, Asistencia a comité Departamental de Lactancia Materna para la socialización de indicadores, articulación con la EAPB, Lineamiento para el manejo de la DNT Aguda Moderada –Severa Resolución 5406/2015, con la asistencia de ICBF, SSDP, PES-PR- EAPB, IPS Feha:24septiembre/2020</t>
  </si>
  <si>
    <t>Se realizaron 39 Actividades de coordinación virtual con las Unidades de Servicios operadas por el ICBF con el objetivo de articular y coordinar las actividades para desarrollar capacidades con el talento humano, padres de familia: § Hogar Infantil Comunitario Madre Matilde. § Hogar Infantil Comunitario Santa Rita. § CDI Skinner. § CDI Caracoles Mágicos. § CDI Pasos Mágicos Arroyo Grande. § CDI Mágica Aventura Villa Estrella. § CDI Sonrisas Mágicas Colombiaton. § Hogar Infantil Comunitario Lo Amador. § HIC El Portalito. § HIC Madre Matilde. § HIC Santa Rita. § HIC la Abejita. § HIC Lo Amador § HIC la Candelaria § HIC Lomas del Rosario § HIC Don Blas § CDI Ararca § CDI Bocachica § CDI Caño del Oro § CDI lo Amador § CDI Punta Arena § CDI Semillitas de Fe. § CDI Sagrada Familia. § CDI Fundepsa Arroz Barato. § Corporación Instituto Paulo Freiler, § Fundación Corgestacol. § Aldeas S.O.S. § CDI Actuar por Bolívar. § HIC Santa Rita. § Corporación Gustavo Martínez Caffyn y sus 5 UDS. § HIC El Portalito. § HIC El Palomar. § HIC Los Girasoles. § Participación en los diferentes encuentros virtual en las jornadas de la mañana y la tarde en la sensibilización y la socialización para la construcción de la política pública entornos de ambientes escolares alimentarios saludables.</t>
  </si>
  <si>
    <t>Participación en el Tercer Comité Departamental de Lactancia Materna. § Se realizó video llamadas para con cada una de las UDS, para la realización de los seguimientos virtuales. § Participación en el Desarrollo de capacidades dirigido a las agentes educativos y madres FAMI, de la asociación Simón Bolívar de la localidad 3 en el marco de la celebración de la semana de estilos de vida saludables. § Se realizaron actividades de desarrollo de capacidades a las siguientes UDS. § HIC Lo Amador actividad para Desarrollo de Capacidades en el tema ETA con padres de familia y docentes. § Asociación Simón Bolívar Desarrollo de Capacidades en el tema de Hábitos de estilos de vida saludables dirigido a madres FAMI, y Agentes Educativos. § Participación en los diferentes encuentros virtual en las jornadas de la mañana y la tarde en la sensibilización y la socialización para la construcción de la política pública entornos de ambientes escolares alimentarios saludables. § Asistencia y participación Comité del programa de nutrición, convocado por la Líder DRA: María Luisa Villalba. § Participación en las Mesas de Impulso para socialización del acuerdo 021 de la política pública de los ambientes de los entornos saludables escolares en las 3 localidades. § Socialización de base de Datos de niños y niñas con DNT Aguda y Articulación de Actividades DADIS, SAN-PES</t>
  </si>
  <si>
    <t xml:space="preserve">Seguimientos realizados a cada una de las unidades de servicio, con el fin de conocer si la ruta para el manejo de casos de desnutrición se activa. § Revisión de la: ENTREGA DE INFORME DE NIÑOS Y NIÑAS EN SITUACION DE DESNUTRICIÓN AGUDA enviado por la Corporación Educativa Colegio Gran Colombia, programa de Atención integral, para La Primera Infancia, reporta que a la fecha tiene 5 casos de menores de edad con Desnutrición Aguda Moderada. PERTENECIENTES A LA EPS BARRIOS UNIDOS DE QUIBDÓ. § Participación en el set de grabación de UDECETV de la Universidad en el marco del convenio entre el DADIS Y UNICARTAGENA, en espacios saludables donde se abordaron los temas de Alimentación saludable y la Obesidad. § Asistencia y participación al curso Taller de fortalecimiento del paso 2 de la Estrategia IAMII. </t>
  </si>
  <si>
    <t xml:space="preserve">Líder de Programa Salud Sexual Reproductiva Jose Bernardo Sanchez </t>
  </si>
  <si>
    <t>9.8X100.000</t>
  </si>
  <si>
    <t>10
Fuente: Programa IRA  (2019)</t>
  </si>
  <si>
    <t>Esta meta presento Retrasos en los procesos de contratación PARA LA VACUNACION MASIVA ANTIRRABICA, DE PERROS Y GATOS  Y SE CONTRATÓ 1 SOLO VETERINARIO Y POR SOLO 5 MESES</t>
  </si>
  <si>
    <t>Se realizo Asistencia tecnica en 11 EAPB  FAMISANAR  - 15/10/20 -COOMEVA - 20/10/20 - ECOPETROL- 26/10/20 - COOSALUD - 30/10/20- AMBUQ - 5/11/20- SANITAS- 17/11/20
CAJA DE PREVISIÓN SOCIAL DE LA UNIVERSIDAD DE CARTAGENA- 18/11/20 -NUEVA EPS - 03/12/20 - HOSPITAL NAVAL - 07/12/20 -FONDO PASIVO SOCIAL – Ferrocarriles Nacionales- 09/12/20 -MAGISTERIO/ UNION TEMPORAL DEL NORTE- 09/12/20</t>
  </si>
  <si>
    <t xml:space="preserve">24 de noviembre IV reunion de seguimiento con EAPB para la verificacion de acompañamiento a los intentos de suicidio participaron las siguientes EAPB 
AMBUQ , CAJA PREVISIÓN SOCIAL UDC, COMFAMILIAR , FERROCARRILES, ECOPETROL , MUTUAL SER , NUEVA EPS , SANIDAD POLICÍA , FONDO PASIVO FERROCARRILES , SURA 
HOSPITAL NAVAL ,COOSALUD. </t>
  </si>
  <si>
    <t xml:space="preserve">Se avanzo en la primera fase de La Implementaciòn de la Politica Nacional de Salud Mental y Política Integral para la prevención y atención del consumo de sustancias psicoactivassegún el contexto Distrital. </t>
  </si>
  <si>
    <t>Oscar Josue Lindo Sierra</t>
  </si>
  <si>
    <t>Se propuso trabajar un entorno por año. Se realizan 18 visitas de acompañamiento de las 19 propuestas por salidas de funcionamiento de EAPB en el periodo.</t>
  </si>
  <si>
    <t>No se obtuvo informacion suficiente por parte de las EPS a pesar de solicitudes se anexa evidencia.</t>
  </si>
  <si>
    <t>Se realizo por medio del contrato interadministrativo 020 con la Universidad de Cartagena. Con cumplimiento de 100%se anexa soportes</t>
  </si>
  <si>
    <t>Se anexan Fotografias de las intervenciones de I.V.C de Medicamentos</t>
  </si>
  <si>
    <t>VIGILANCIA EN SALUD PUBLICA  - SGP - SALUD</t>
  </si>
  <si>
    <t>VIGILANCIA EN SALUD PUBLICA - MINISTERIO DE PROTECCION SOCIAL</t>
  </si>
  <si>
    <t>VIGILANCIA EN SALUD PUBLICA  - INGRESOS CORRIENTES DE LIBRE DESTINACION</t>
  </si>
  <si>
    <t>Se caracterizaron 17 EAPB en el Distrito de Cartagena, el 100% de estas se realizo articulación, socialización de la dinámica para el logro del objetivo propuesto, un total de 11 (68.75% - una EAPB fue liquidada) entidad realizaron el proceso de autovaloración del grado de avance con cargue de información en la herramienta diseñada para la gestión documental en salud del proceso de monitoreo y evaluación, lo anterior para validación del equipo técnico - operativo RIAS del programa de gestión del plan de salud pública del DADIS</t>
  </si>
  <si>
    <t>02-001-06-20-02-03-01-12</t>
  </si>
  <si>
    <t>02-068-06-20-02-03-01-10</t>
  </si>
  <si>
    <t>Profesional universitario responsable del programa ECNT Claudia Maria Vasquez</t>
  </si>
  <si>
    <t>Oscar Lindo Sierra</t>
  </si>
  <si>
    <t xml:space="preserve">Líder de Programa PAI Edelia Pajaro </t>
  </si>
  <si>
    <t>Ministerio de Protección social</t>
  </si>
  <si>
    <t xml:space="preserve">• Se tienen en cuenta el número de UPGD en el Distrito de Cartagena que son 164 y las Acciones de Vigilancia y Control frente a la ocurrencia de EISP de manera articulada con las diferentes direcciones operativas del DADIS y el LDSP, el Control de EISP de notificación Inmediata que puedan poner en Riesgo diseminación o propagación de un EISP a la comunidad en las Tres localidades del Distrito trabajando de manera oportuna en la respuesta a diferentes entes locales y nacionales sobre EISP
</t>
  </si>
  <si>
    <t>• Se dio cumplimiento a las Unidades de análisis Programadas y Búsqueda Activas Comunitarias (BAC) de manera telefónica de COVID 19 y Se realizaron boletines de Eventos en Salud Publica, Participación en la implementación efectiva de la estrategia PRASS al igual que el uso de herramientas como Visor COVID 19 del Ministerio de Salud y Protección social. lo cual se anexa en la carpeta llamada VSP</t>
  </si>
  <si>
    <t>SE ANEXAN PLANTILLAS  DE CONSOLIDADO DE IPS VACUNADORAS QUE ENVIAN LOS 5 DE DE CADA MES Y EL PROGRAMA TIENE 5 DIAS PARA REVISAR LA CALIDAD DEL DATO Y DIGITAR SEGÚN ESTIPULA EL MINISTERIO DE SALUD Y PROTECCION SOCIAL.</t>
  </si>
  <si>
    <t>Se han realizado desarrollo de capacidades al 100% de las ARL del Distrito de Cartagena en promoción  de ambientes saludables y seguros de trabajo y prevención de Riesgos Labores; además del seguimiento a los planes de acción desarrollados a sus empresas afiliadas durante las diferentes etapas de la emergencia sanitaria por Covid-19</t>
  </si>
  <si>
    <t>Durante el período se han realizado asesorías y asistencia técnica virtuales a 10 microempresas y macroempresas del Distrito de Caratgena en SG SST y en la implementación de protocolos de bioseguridad y prevención del Covid-19 en el marco de la emergencia sanitaria presentada ante el nuevo Coronavirus Covid-19.
Debido al aislamiento social y  restricción de actividades de los diferentes sectores económicos de la economía  formal e informal a nivel nacional en el marco de la emergencia sanitaria frente al nuevo Coronavirus,  ademas de cumplir las directrices de teletrabajo. Se realizaron acciones de seguimiento  y  asistencias técnicas sobre SGSST programadas a partir del 3 trimestre,  durante los dos primeros trimestres del año no fue posible debido a la contingencia presentada durante las fases de prevención y contención del Covid 19, además de las restricciones en la apertura de la empresas que no se encontraban dentro de las excepciones a nivel nacional, algunas empresas reportan cierre y en otros casos la informacion y los numeros telefonicos estan equivocados</t>
  </si>
  <si>
    <t>Se han realizado  acciones de sinergias y planes de acción con sectores públicos como Mintrabajo, Corpoturismo, Secrertaria de Interior, Espacio Público. De igual manera  con el sector comunitario se han realizado articulaciones con los líderes comunitarios para brindar el  desarrollo de capacidades en implementación de  protocolos de bioseguirdad en el sector informal de la economía.</t>
  </si>
  <si>
    <t>Se realizaron espacios de capacitacion colectivos con los trabajados informales de las diferentes actividades economicas de las tres localidades del Distrito de cartagena con el fin de sensibilizar  a la poblacion en materia de la enfermedad covid 19 y medidas preventivas para una reactivacion economica responsable. Durante estos espacios se fortalecio  la promocion de un entorno laboral seguro y saludable, la prevencion de accidentes y enfermedades laborales. Estas acciones se realizaron a traves de la virtualidad por medio de las plataformas Zoom y google meet.</t>
  </si>
  <si>
    <t>Se ejecuto el contrato interadministrativo 021 con ESE Cartagena para realizar acciones PIC dirigido a trabajadores del sector informal ver soportes carpeta SAL</t>
  </si>
  <si>
    <t xml:space="preserve">Mediante contrato interadministrativo 020 con la Universidad de Cartagena ejecucion de 100%  en Diseño, ejecución y evaluación de campañas publicitarias  para desarrollo de acciones de información para la salud  de medios masivos de comunicación de alta sintonía en horario triple A  para promoción de uso racional de medicamentos, uso adecuado de antibióticos y promoción de donación altruista de sangre en el marco de la pandemia covid - 19 se anexa carpeta Medicamentos PIC </t>
  </si>
  <si>
    <t>• Se lideró la realización de Sala Situacional ante la pandemia por Covid 19 con frecuencia semanal todos los martes y se está trabajando de la mano con el Programa de Salud Ambiental e IRA sobre la Pandemia por Covid 19.</t>
  </si>
  <si>
    <t>La linea de salud Publica incluye 7 compromisos a cumplir de manera progresiva a final de la vigencia hay avance de 4 de ellos arrojando un cumplimiento de 52%.</t>
  </si>
  <si>
    <t>Se anexan las certificaciones de inscrpcion y actualizacion de los proyectos de salud publica.</t>
  </si>
  <si>
    <t>A traves del contrato de PIC 020 de 2020 se realizaron estrategias comunitarias que permitan  la adopción de prácticas claves para el cuidado de la salud infantil en el entorno hogar</t>
  </si>
  <si>
    <t xml:space="preserve">  se Contrato el Desarrollo de Capacidades en talento en salud publica y similares en el componente de gestion del MAITE en ambiente virtual de apendizaje con la Universidad de Cartagena para lo cual anexo estudios previos e informe de ejecución al 100% se anexa informe en carperta MAITE</t>
  </si>
  <si>
    <t>Seguimiento a los casos reportados por la EAPB y capacitacion utilizando las TIC en el marco de la pandemia  por SARSCOV2 COVID -19.  ver bases de datos.</t>
  </si>
  <si>
    <t xml:space="preserve">Se realizò capacitación en temas comoPLAN DECENAL DE SALUD PUBLICA, MAITE, RUTAS INTEGRALES DE ATENCION EN SALUD Y RESOLUCION 3280, 
 LINEAMIENTOS DE SALUD AUDITIVA: ESTRATEGIA “SOMOS TODO OIDOS”, TAMIZAJE AUDITIVO NEONATAL, 
ALTERACIONES AUDITIVAS ASOCIADAS AL COVID -19, LINEAMIENTOS DE BIOSEGURIDAD PARA LA ATENCIÓN A 
USUARIOS SORDOS Y SORDOS CIEGOS Y RECOMENDACIONES EN EL CUIDADO DE LA AUDICIÓN A NIVEL 
INSTITUCIONAL, EJECUTANDO ACCIONES DE LA ESTRATEGIA AUDICIÓN SEGURA EN LOS ENTORNOS. 
Se HACE ÉNFASIS EN UNA ATENCIÓN INTEGRAL E INTEGRADA EN SALUD Y LA IMPORTANCIA DE LA DETECCIÓN 
TEMPRANA DE ALTERACIONES AUDITIVAS.  ver actas </t>
  </si>
  <si>
    <t xml:space="preserve">Se realizo con apoyo a la gestion porestacion de servisios en los 3 componentes, el enfoque del producto será basado en el ciclo de vida y la Ruta de Promoción y 
Mantenimiento, con especial enfoque en infancia ya que el Plan Decenal de Salud 
así lo indica. Se estableció enseñar pautas de higiene y autocuidado. 
En salud oral. Las temáticas fueron Educación en salud oral, alimentación, fluorización, sellantes y el 
valor de mantener el diente en boca y a traves de acciones PIC  del contrato interadministrativo 028 con la Universidad de Cartagena. Con cumplimiento de 100%. </t>
  </si>
  <si>
    <t xml:space="preserve">Seguimiento a los protocolos de atención en salud
Visual a casos en articulacion con EPS y desarrollo de capacidades </t>
  </si>
  <si>
    <t>Se realizaron 6 de 20 cursos (30%) de manipulación higiénica de alimentos a ventas de alimentos a puntos de venta de la vía pública y otros priorizados pero no en el ultimo trimestre.</t>
  </si>
  <si>
    <t xml:space="preserve">Se Realizaron acciones de IVC a 100% de la meta de vehículos transportadores de alimentos asi como a establecimientos expendedores y comercializadores de carnes en el marco del Plan de carnes para el Distrito.. </t>
  </si>
  <si>
    <t xml:space="preserve">Se anexan  Fotografias en que funcionarios del programa Alimentos realizaron  inspecciòn, Vigilancia y Control en unos 1000 establecimientos farmaceuticos del Distrito de Cartagena en la vigencia. </t>
  </si>
  <si>
    <t>Aunque no se contrato el talento humano para la realización de esta actividad especifica, a través del curso virtual de capacitacion a médicos de las distintas IPS y EPS de la ciudad se consiguió un porcentaje importante de avances en este item. Se anexan evidencias de la actividad.</t>
  </si>
  <si>
    <t>Se realizó una estrategia de capacitación y  de intervenciones colectivas a través de la Universidad de cartagena, dirigidas a mujeres en edad fértil y a la población gestante del Distrito de Cartagena, usando redes sociales y la modalidad virtual.  Es de tener en cuenta que el desarrollo del contrato se  pudo realizar solamente en los dos últimos meses del año debido a demoras en la contratación del insumo. Se anexan actas de interventoria.</t>
  </si>
  <si>
    <t>Se desarrollo un diplomado de capacitación dirigido a mejorar la calidad de la Atención de la gestante, a 150 médicos del distrito de cartagena  en estrategias de Maternidad Segura, del cual el 58,6% de los participantes lo concluyó satisfactoriamente. Es de tener en cuenta que el desarrollo del contrato se  pudo realizar solamente en los dos últimos meses del año debido a demoras en la contratación de la entidad encargada para dar la capacitación  y que la deserción de los participantes al curso fue por motivos ajenos a la institución, dado mas por el poco compromiso de las EAPB  y las IPS convocadas quienes no dieron los permisos necesarios a los médicos para asitir de manera regular a la capacitación.</t>
  </si>
  <si>
    <t>Se realizó capacitación al talento humano  de distintas EPS e IPS y de su red prestadora en las estrategias de  eliminación de la Transmisión Materno Perinatal de VIH/SIDA, sífilis gestacional y congénita, con la participación de un ginecólogo obstetra y a través del curso virtual de capacitacion a médicos de las distintas IPS y EPS de la ciudad desarrollado por la Universidad de cartagena, consiguiéndose  un avance aproximado del 52% en los objetivos propuestos. Es de resaltar que el desarrollo de actividades se realizó en el último trimestre del año, debido entre otras razones a demoras en la contratación del talento humano y a la situación de pandemia por Covid -19. Se anexan soportes de las actividades.</t>
  </si>
  <si>
    <t>No hubo contratación del talento humano para la realización de esta actividad especifica, pero a través del curso virtual de capacitacion a médicos de las distintas IPS y EPS de la ciudad se consiguió un porcentaje importante de avances en este item. Se anexan evidencias de la actividad.</t>
  </si>
  <si>
    <t xml:space="preserve">Se desarrollaron 50 actividades de Información  en salud  para la promoción  de los derechos, sexuales y derechos reproductivos  y  prevención del embarazo en adolescentes, bajo la modalidad de  puestas en escenas  dirigidas a  adolescentes  vinculados a 50 instituciones educativas priorizadas, referente a la vida cotidiana relacionada con la sexualidad en el adolescente y la prevención del embarazo en esta población. El desarrollo de actividades estubo a cargo de la Universidad de Cartagena, es de anotar que las actividades se realizaron en los dos ultimos meses del año, cuando se aprobaron los diversos contratos. Se anexan actas de interventoria. </t>
  </si>
  <si>
    <t>Se realizó desarrollo de  capacidades al 47,3 % de EAPB (9) en Rutas Integrales de Atención en salud, protocolos y Guías de Práctica Clínica a través de visitas presenciales y/ o virtuales en el marco de  pandemia de Covid -19. Las EAPB visitadas fueron: salud total, eps sura, salud del caribe, ecopetrol eps, cafam, coosalud, nueva eps,  sanitas, mutual ser. El desarrollo de las actividades se realizo en los dos ultimos meses del año, cuando se aprobaron los diversos contratos. Se anexan actas de interventoria.</t>
  </si>
  <si>
    <t>Se coordino con el 52,6%  de EAPB (10)  acciones de intervenciones colectivas encaminadas a erradicar la transmisión materno –perinatal de VIH-Sífilis y hepatitis B y C. Las EAPB visitadas fueron: salud total, eps sura, salud del caribe, ecopetrol eps, cafam, coosalud, nueva eps,  sanitas, mutual ser. El desarrollo de las actividades se realizo en los dos últimos meses del año, cuando se aprobaron los diversos contratos. Se anexan actas de interventoria.</t>
  </si>
  <si>
    <t>No se realizó esta actividad en el ultimo trimestre del año por cuanto en esos momentos no teniamos (y no tenemos) el profesional asignado para esa labor en especial, sin embargo se nos hizo saber de manera verbal por la líder saliente que ya se habia cumplido con la meta del año en el primer semestre. Hasta el momento no se me ha hecho llegar el soporte ni los archivos de dicha actividad.</t>
  </si>
  <si>
    <t>No se realizó esta actividad por cuanto no se contrato el insumo necesario para su ejecución. Se solicitó esta actividad para el año 2021.</t>
  </si>
  <si>
    <t>Se desarrolló una estrategia de información y educación en salud, a través de medios masivos de comunicación, para la prevención de la violencia intrafamiliar, violencia de género, abuso sexual, en el marco de la pandemia Covid 19, actividad realizada por la Universidad de Cartagena bajo la modalidad virtual. El desarrollo de las actividades solo se pudo realizar en los dos últimos meses del año, debido a demoras en la contratación del ejecutor de la actividad. Se anexan soportes de las evidencias del desarrollo de actividades.</t>
  </si>
  <si>
    <t xml:space="preserve">Actas de acompañamiento tecnico a Salas ERA  con guias y protocolos implementados.
</t>
  </si>
  <si>
    <t xml:space="preserve">Actas de acciones de desarrollo de capacidades a IPS . </t>
  </si>
  <si>
    <t xml:space="preserve">Actas y listados  de capacitacion a lideres en el manejo de infecciones respirtaorias agudas. </t>
  </si>
  <si>
    <t xml:space="preserve">Realizado el desarrollo de capacidades al talento humano de las 18 EAPB y 20 IPS para fortalecer la detección temprana y tratamiento oportuno del diferentes tipos de cancer priorizados mama, cervix, infantil. </t>
  </si>
  <si>
    <t>VISITAS DE ASISTENCIA TÉCNICA Y ACOMPAÑAMIENTO A LAS 19 EAPB Y 20 IPS (PÚBLICAS Y PRIVADAS) A LAS IPS ONCOLÓGICAS Y UNIDADES DE PATOLOGÍAS   PARA LA IMPLEMENTACIÓN Y SEGUIMIENTO DEL MODELO DE CONTROL DEL PLAN DECENAL DE CÁNCER, PRIORIZANDO CÁNCER DE MAMA, PRÓSTATA, PULMÓN Y SEGUIMIENTO A LA RUTA DE PROMOCIÓN Y MANTENIMIENTOS A LA SALUD,  ASÍ COMO EL SEGUIMIENTO DE LA GESTIÓN DE RIESGO   DEL EPOC.</t>
  </si>
  <si>
    <t>se inicio la IMPLEMENTACIÓN DE LA ESTRATEGIA  MCYEVS ( MODO CONDICIONES Y ESTILOS DE VIDA SALUDABLE ) EN EL ENTORNO LABORAL PRIORIZANDO LAS 5 EMPRESAS QUE EL PROGRAMA TIENE IDENTIFICADA; DESARROLLANDO LA GUÍA DE IMPLEMENTACIÓN QUE CONSISTE EN 4 ETAPAS GENERANDO UN RESULTADO QUE SE VISIONE EN EL AUMENTO EN EL BIENESTAR DEL ENTORNO LABORAL: QUE REDUNDA EN UN MEJOR RELACIONAMIENTO CONSIGO MISMO, CON LOS DEMÁS Y CON EL AMBIENTE , IGUALMENTE SE GENERE UN RESULTADO DE LA MITIGACIÓN  DE LOS FACTORES DE RIESGOS EN ESTE ENTORNO.</t>
  </si>
  <si>
    <t>02-016-06-95-02-03-08-01</t>
  </si>
  <si>
    <t>02-016-06-95-02-03-08-02</t>
  </si>
  <si>
    <r>
      <t>LÍNEA ESTRATÉGICA SALUD PARA TODOS</t>
    </r>
    <r>
      <rPr>
        <sz val="11"/>
        <color indexed="49"/>
        <rFont val="Calibri Light"/>
        <family val="2"/>
      </rPr>
      <t>.</t>
    </r>
  </si>
  <si>
    <t xml:space="preserve">
Contrato de desarrollo de capacidades 017 de 2020, Informe de avance al 100%.</t>
  </si>
  <si>
    <t xml:space="preserve">Se realizó con prestacion de servicios profesionales de apoyo a la gestion revision de casos clinicos de Dengue Grave en la red de prestación de Servicios </t>
  </si>
  <si>
    <t>Desarrollo de capacidades a las EAPB e IPS del Distrito con mayor notificación de casos de dengue en la guía clínica y rutas de atención de las ETV</t>
  </si>
  <si>
    <t>No se avanzo en  Adoptar, implementar y evaluar los seis (6) componentes de la estrategia EGI para la Inspección, Vigilancia y Control de las ETV</t>
  </si>
  <si>
    <t>1,92 x 1000</t>
  </si>
  <si>
    <t xml:space="preserve"> 45 x1000 </t>
  </si>
  <si>
    <t>Se realizó desarrollo de capacidades al 52,6% de las EAPB (10) y su red prestador para mantener la Tasa de Transmisión materno infantil del VIH/Sífilis, entre 0% y el 2% (sobre el número de niños expuestos) a través de visitas presenciales y/ o virtuales en el marco de  pandemia de Covid -19. Las EAPB visitadas fueron:  eps sura,  ecopetrol eps, cafam, coosalud, salud del caribe, salud total,nueva eps,  sanitas, mutual ser. El desarrollo de las actividades se realizo en los dos últimos meses del año, cuando se aprobaron los diversos contratos. Se anexan actas de Supervision de los contratistas.</t>
  </si>
  <si>
    <t>Se coloca indicador  pero se debe tener en cuenta que aun los datos se envuentran preliminares  en la Fuente oficial que es DANE.El número de embarazos en adolescentes de 10 a 14 año en el distrito de Cartagena estubo por debajo de 100, sin que se haya desarrollado una estrategia especifica para ello. Comportamiento que se evidenció también a nivel nacional, según reportes del Dicembre 2020.</t>
  </si>
  <si>
    <t>5800 viviendas intervenidas para el control de roedores y controlde foco de leptospirosis No se cuenta con Vehículo disponible, para atender quejas de la comunidad, ni realizar acciones de promoción y prevención  de las zoonosis en los Barrios. 
No se puede realizar la atención oportuna y transporte de insumos (rodenticida) a los barrios en los eventos de Zoonosis, igualmente por la falta de vehículo</t>
  </si>
  <si>
    <t>Se avanzo en una politica de tenencia responsable de animales de compañía y de produccion , se realizaron  tres jornadas de salud, y acciones de IEC, en tres barrios cartagena.</t>
  </si>
  <si>
    <t>ACTAS , CONSOLIDADO ASISTENCIAS TECNICAS A IPS Y EPS.</t>
  </si>
  <si>
    <t xml:space="preserve">Desarrollada la Estrategia de cambio conductual COMBI en barrios San Fernando y Los Cerezos </t>
  </si>
  <si>
    <t>Por la pandemia Covid 19 líder del programa de Salud Ambiental disminuyó a un 50% el número de visitas a establecimientos generadores de residuos peligrosos. Las 2 OPS que realizaban las visitas de inspección sanitaria les dio COVID 19 en el mes de Diciembre.</t>
  </si>
  <si>
    <t>No se pudo determinar el Índice de Riesgo de Calidad del Agua (IRCA), ni tomar muestras de agua porque  a pesar de estar presupuestado no se contó con los insumos y reactivos para el análisis físico químico y microbiológico de la calidad del agua del distrito de Cartagena realizados en el laboratorio departamental de Salud Pública de Bolívar. Se tomaron 131 muestras de agua in situ (En el sitio sin llevarlas al laboratorio) a los puntos concertados del acueducto local y se les midió Ph y Cloro Residual (Análisis fisicoquímico) pero estos no han sido aceptados y validados hasta el momento por el Instituto Nacional de Salud (INS) para poder determinar el IRCA basados en éstas mediciones.</t>
  </si>
  <si>
    <t>No se tomaron muestras de agua porque a pesar de estar presupuestado no se contó con los insumos y reactivos para el análisis físico químico y microbiológico de la calidad del agua del distrito de Cartagena realizados en el laboratorio departamental de Salud Pública de Bolívar.</t>
  </si>
  <si>
    <t>Por la pandemia Covid 19 el  líder del programa de Salud Ambiental priorizó las visitas de inspección sanitaria a las piscinas y que se disminuyeran a un 50%  y realizo establecion cambios en OPS ejerciera a través de  trabajo remoto en casa. Se realizó visita de inspección sanitaria a 12 carrotanques y 3 llenaderos de agua.</t>
  </si>
  <si>
    <t>Según el Acta de Concertación Plan de Intervenciones Colectivas N°01 de 09/10/2020, basados en el presupuesto destinado para éste, se concertó que se debían realizar 20 actividades (8 reuniones o capacitaciones virtuales, 6 entrenamientos virtuales y 6 visitas presenciales a las islas) de promoción y capacitación en 6 islas del distrito de Cartagena. Además, se concertó que se debían capacitar a 672 habitantes de las 6 islas, entre los cuales 192 debían ser actores claves de la comunidad como líderes y veedores. De los 672 habitantes que debía capacitar la ESE Cartagena, se validaron 563 habitantes y se excluyeron 109 habitantes, de los cuales habían 36 personas con la información incompleta en el listado de asistencia y 28 personas sin soporte de capacitación por la ESE Cartagena.</t>
  </si>
  <si>
    <t>Se verificó del acta de inspección sanitaria al acueducto local ACUACAR el control de calidad del agua distribuida y el mantenimiento de la red de distribución, además se acordó la fecha de entrega de documentos y  requisitos contemplados en la Resolución 4716 de 2010, necesarios para la elaboración del Mapa de Riesgo y el Plan de Contingencias. Está pendiente para el mes de Enero y Febrero de 2021 tomar las muestras físicas, químicas y microbiológicas de agua en la fuente abastecedora, tomar muestras de agua a la salida del Acueducto para realizar el análisis de las características físicas, químicas y microbiológicas del Agua Tratada en el punto inicial de la Red de Distribución, analizar los resultados de las tomas de muestras de agua realizadas a la fuente abastecedora y a la salida del acueducto, redactar y firmar la resolución de la actualización del mapa de riesgo de la calidad del agua para consumo en el Distrito de Cartagena.</t>
  </si>
  <si>
    <t>REPORTE META PRODUCTO 
A DICIEMBRE  2020</t>
  </si>
  <si>
    <t>Con corte a 31 de diciembre de 2019 se encontraban afiliados al Régimen Subsidiado en Salud 551.745 personas y a 31 de diciembre de 2020, los afiliados son 580.173, lo que indica que la continuidad de la afiliación al Régimen Subsidiado en Salud fue garantizada a los afiliados que venían del año 2020.   Se anexa como evidencia la Base de Datos Afiliados Activos Diciembre 2020.</t>
  </si>
  <si>
    <t xml:space="preserve">Para el cuarto trimestre se realizaron Jornadas de Afiliación con apoyo del PES Pedro Romero y se realizaron afiliaciones por oficio, lo que permitió aunmentar las nuevas afiliaciones.   A 31 de diciembre del 2020, el total de nuevas personas afiliadas al Régimen Subsidiado en Salud es de 4.558, lo que equivale al 121,55% sobre la cantidad proyectada para el año 2020, que fue de 3.750 nuevos afiliados.   Se anexa como evidencia la Base de Datos de Nuevos Afiliados del cuarto trimestre (Octubre, noviembre y diciembre) del 2020, que son 3.721.   Las evidencias de las bases de datos de nuevos afiliados segundo y tercer trimestre ya fueron enviadas en su momento, las dos suman 837.   </t>
  </si>
  <si>
    <t>Las evidencias se enviaron en los anterioree seguimiento al Plan de Acción 2020.</t>
  </si>
  <si>
    <t>De acuerdo a la nueva metodología GAUDI, se realizó auditoaría a las EPS.   Se anexa Infome de Auditoría realizada a las EPS en el 2020 .</t>
  </si>
  <si>
    <t>La oportunidad de la cita especializada se obtendra una vez se realicen las visitas de calidad a las instituciones  que van a ser auditadas. En el informe de calidad se encuentra un item denominado oportunidad, alli se estable que el promedio de oportunidad en las citas esta en 4,38 dias, cumpliendose el promdio establecido. Se anexa informe. CARPETA OPORTUNIDAD EN LAS CITAS MEDICINA ESPECIALIZADA</t>
  </si>
  <si>
    <t>Se realizaron contratos con el fin de llevar a cabo las actividades. contrato OP-10-2775-2020 PRESTACION DE SERVICIOS PROFESIONALES DE UN ABOGADO PARA EL DESARROLLO DE LAS ACTIVIDADES  JURIDICAS  PROPIAS  DE LA DERECCION  OPERATIVA DE PRESTACION DE SERVICIOS PARA FORTALECER EL PROCESO  DE ATENCION DE PETICIONES , QUEJAS Y RECLAMOS  EN EL SGSSS      OP-10-4337-2020 PRESTACION DE SERVICIOS PROFESIONALES CONTRATACION PARA LA PRESTACION DE SERVICIO  PROFESIONALES DE UN ABOGADO ESPECIALIZADO PARA EL DESARROLLO DE LAS ACTIVIDADES JURIDICAS PROPIAS DEL DEPARTAMENTO ADMINISTRATIVO DISTRITAL DE SALUD. (las evidencias se ecnuentran en el archivo de la dependencia</t>
  </si>
  <si>
    <t xml:space="preserve">Se reportaron trimestralmente los informes solicitados, estos se encuentran en la pagina de fuag, se realizaron cuatro contratos de prestacion de servicios  con el fin de sanear deudas historicas : OP-10-3249-2020, OP-10-3265-2020, OP-10-3251-2020, OP-10-3264-2020 </t>
  </si>
  <si>
    <t>Se  ralizaron   dos mediciones  semestrales  en el año  mediante los canales  virtuales  (formularios google ) enviado a cada uno de los usuarios  atendidos y orientados  en la Oficna  de Participacion social  de  manera  no presencial, el resultado  se  debió  a ala pandemia del COVI  yla percepcíon de las personas  con respecto al incumplimiento de las EPS en la  entrega  de  citas y meicamentos.</t>
  </si>
  <si>
    <t xml:space="preserve">se realizo la rendicion de cuentas en salud a la alcaldia distrital de cartagena con el fin de rendirle esta a la ciudadania </t>
  </si>
  <si>
    <t>Trimestral y en caso de emergencia se realizo en la alcaldia consejos trimestrales para atender la poblacion en salud</t>
  </si>
  <si>
    <t>Teniendo en cuenta la declaratoria de emergencia mundial por SARS COV - COVID 19 ,  El Ministerio de Salud y Proteccion Social expidio la Resolucion 856 del 29 de Myo de 2020 , en la cual en su articulo 7, ordena suspender la ejecucion del plan de visitas anual . En el mes de  Septiembre con la reapertura  de varios sectores en ele Distrito, el equipo de esta dependencia se reunio y por concenso se seleccionariom varias IPS, con las cuales podriamos iniciar esta actividad para el cumplimiento de la meta., Las IPS propuestas son: Davitas IPS  ( RENAL ),   IPS CAPRi  ( Cirugia Palstica y estetica ),, Boston Medicals Care IPS, (Especialista en curaciones y manejo de heridas) . De igual forma se determino que deberiamos seleccionar una IPS Publica entre la  E:S:E Maternidad Rafael Calvo y la ESE Hospital Universitario y del Caribe, para realizar el acompañamiento y llevarla a  certificar con los requisitos de habilitacion. Con la  IPS Publica , podriamos requerir mayor tiempo para su certiicacion por lo que se hace necesario iniciar por la certificacion de algunos servicios y no de toda  la institucion. En la  actualidad se  realizo reunion con los directivos de las   IPS CAPRI , y la IPS , Boston Medicals Care , en donde se le estblecieron los compromisos de su parte y del ente de control. Como prmera actividad se les solicito a los prestadores que iniciaran con el proceso de identificacion  de las falencias y debilidades segun lo establecido en la Resolucion 3100 de 2019.</t>
  </si>
  <si>
    <t xml:space="preserve"> 12 Instituciones prestadore de servicos de salud  sancionados:
Sinergia Global en Salud SAS, Clínica Blas de Lezo S.A. Sede Megaurgencias, Centro Médico Crecer Ltda, Atención de Vida y Extramuros SAS-Avesalud, Caja de Previsión Social de la Universidad de Cartagena, Gestión Salud SAS, Hospital Napoleón Franco Pareja
Uci del Caribe ,Salud Total, IPS Clinica Blas de Lezo, IPS Crecer ,Baru
      Las siguientes IPS tienen auto de apertura de procesos sancionatorios por visitas de verificación de condiciones de habilitación iniciados antes de la pandemia covid-19.:
- FUNDACIÓN CAMINOS IPS , CLINICA DE FRACTURAS , CAP ARROZ BARATO-ESE CARTAGENA DE INDIAS , CAP BOQUILLA - ESE CARTAGENA DE INDIAS , IPS COMFAMILIAR .
El Decreto 491 de marzo 28 de 2020, estableció en su “Artículo 6. Suspensión de términos de las actuaciones administrativas o jurisdiccionales en sede administrativa. Hasta tanto permanezca vigente la Emergencia Sanitaria declarada por el Ministerio de Salud y Protección Social.
Aperturas de procesos sancionatorios  por quejas covid a IPS: Clínica General del Caribe, Salud TOTAL, Dumian Clínica El Bosque (2 quejas), Hospital Universitario del Caribe, Clinica la Nuestra NSDR.
Aperturas   de procesos sancionatorios por queja no covid: Clínica General del Caribe y Centro Medico Buenos Aires.
Que en razón de lo anteriormente expuesto, la Dirección Operativa de Vigilancia y Control del Departamento Administrativo Distrital de Salud de Cartagena- DADIS, en cumplimiento del citado Decreto 491 del 28 de marzo de 2020, ha venido expidiendo resoluciones ordenando la suspensión de los términos de las actuaciones administrativas que se adelantan en esta dependencia, a través de las resoluciones 2142 del 2 de abril de 2020, 2196 del 13 de abril de 2020, 2328 del 27 de abril de 2020, 2401 de 11 de mayo de 2020, 2738 del 28 de mayo de 2020, 3087 del 1 de Julio de 2020 y 3202 del 14 de Julio de 2020, mediante la última resolución se levantó la suspensión de términos para aquellas investigaciones que estuviesen en despacho para fallo, lo que se ha mantenido hasta la fecha, a través de sus respectivas resoluciones. Concentrando nuestros esfuerzos en los tramites y atención referente a la contestación de los requerimientos de organismos de control y particulares, relacionados con la pandemia generada por el virus Covid 19. 
</t>
  </si>
  <si>
    <t xml:space="preserve">el cronograma de visitas de verificación en la presente anualidad, se encuentra suspendido por mandato de la Resolución No 856 de 29 de mayo de 2020 Art 7, expedida por el Ministerio de Salud y Protección Social, el cual señala lo siguiente: 
“Suspensión del plan de visitas de verificación. Suspender la ejecución de las visitas 2020 a los prestadores de servicios de salud, formulado por la secretaria de salud departamental y Distritales…hasta  el término de duración de la emergencia sanitaria (…)
No obstante lo anterior, en el marco de nuestras competencias se realizaron visitas de alistamiento a 25  IPS, para verificación de lista de chequeos para la atención de pacientes Covid-19 en el mes de marzo de la presente anualidad conforme directriz entregada por el Ministerio de Salud y Protección Social, de las cuales se anexa acta de visita de las IPS:
Clínica Cartagena del mar ,Crecer Ltda., Clínica Madre Bernarda, Clínica Blas de Lezo, Clínica Maternidad Rafael Calvo, Fundación infantil Napoleón pareja ,Gestión de Salud, Medicina Integral, HUC, Clínica General del Caribe, Nuevo Hospital Bocagrande, San Jose de Torices, Clínica Baru, Dumian Medical SAS, Nuestra Señora de la Candelaria
También se realizaron visitas previas a las siguientes IPS:
Boston Medical Care  , Comylat Center Salud, Cefar Home Care, Laboratorio Clinico Maria Salazar, Sociedad de Inbfectologos, Visual Home Care, Guzmán Cubillo SAS, Emermedica Servicio de Ambulancia Prepagados, Karina Paternina SAS, Gestión Salud San Fernando, Cartagena Plastic y reconstructive Surgery Institute SAS, Meditrans Soluciones Integrales Ltda., Sociedad de Cancerología , IPS integral clinica care sas,importadora sinergy ltda(2),M-urologia sas , sociedad portuaria regional de cartagena y/o Portuaria de cartagena , centro Hospitalario Serena del mar , Neurodibamia sa , Idimag Paramedicos , Socieda san jose de torices (3)
Cabe resaltar, que estas se realizaron a partir del mes Septiembre a las nuevas IPS con el propósito de garantizar que los servicios se presten acorde a los estándares de calidad, además de contribuir al mejoramiento de la red de prestadores y hospitalarias de la ciudad de Cartagena.                            También, se realizaron una visita de seguimiento a los hallazgos encontrados en el programa ampliado de inmunización PAI DADIS durante el año 2019 en los servicios de vacunación  que ofertan los prestadores del Distrito de esta esta ciudad, los cuales se relacionan a continuación y se anexan actas:
ESE Cartagena de Indias :UPA San Francisco,UPS Canapote ,Centro de Salud Boquilla,Centro de Salud Esperanza,Centro de Salud Blas de Lezo,UPA Socorro
 Centro de Salud la Candelaria,Centro de Salud Bosque, Centro de Salud Gaviota,Centro de Salud  Pozon , UPA Puerto Rey  ,UPA Manzanillo,UPA Tierra Baja ,Centro de Salud Olaya ,Centro de Salud Fredonia ,UPA Foco Rojo
</t>
  </si>
  <si>
    <t xml:space="preserve">
DURANTE LOS MESES DE NOVIEMBRE Y DICIEMBRE SE REALIZARON VISITAS DE IVC VIRTUAL   A 4 INSTITUCIONES PRESTADORAS DE SERVICIOS DE SALUD, COMO PLAN PILOTO.
Teniendo en cuenta, la pandemia generada por el virus SARS COV-2 declarada el 11 de marzo de la presente anualidad por la Organización Mundial de la Salud, que tiene afectada a la población mundial desde inicio del año, y específicamente a nuestro país desde marzo de 2020, el Ministerio de Justicia y del Derecho, expidió el Decreto Legislativo 491 de marzo de 2020, por medio del cual se adoptaron medidas de urgencia para garantizar la atención y prestación de los servicios por parte de las autoridades públicas. Dentro de las principales medidas recomendadas por el Gobierno Nacional, está la del distanciamiento social y aislamiento sea selectivo o inteligente, para lo cual, las tecnologías de la información y las comunicaciones y los servicios de comunicaciones, en general, se convierten en una herramienta esencial para permitir la protección de la vida y la salud de los colombianos.
Por lo tanto, y con el propósito de limitar las posibilidades de propagación del nuevo virus Covid 19 y de proteger la salud del público en general y de los servidores públicos que los atienden y los prestadores de los servicios de salud y su personal que deben maximizar su protección por las actividades que desarrollan a diario, se hizo necesario realizar las visita por medio de la utilización de medios tecnológicos, razón , por la cual se decide realizar las visitas de IVC de manera  virtual.
Se inició esta actividad con la revisión de la información de IVC solicitando a las instituciones  lo establecido en cada ítem de la lista de chequeo , elaborada y adoptada por el DADIS aplicando temas que contiene como son: Modelo de atención, seguridad del paciente, PAMEC, indicadores de calidad, Indicadores del sistema de información, educación al talento humano, Indicadores del servicio farmacéutico, objetivos del servicio farmacéutico, historia clínica  y tecnologías biomédica controlada; para ejecutar cada uno de los anteriores temas fue necesario aplicar las listas de chequeos de seguridad de paciente y PAMEC del Ministerio de salud y protección social, decreto 780 del 2016, resolución 1403 del 2007, resolución 4445 de 1996, resolución 256 del 2016, resolución 2626 del 2019 y otras normas aplicables. La visita de IVC se dio por terminada en Diciembre de 2020 donde se envía mediante correo electrónico el informe final resultante de la evaluación de la información solicitada y enviada por el prestador, a quien le aplique, se enviará oficio para el cumplimiento de un plan de acción donde se subsane los hallazgos evidenciados.
Las Instituciones prestadoras de servicios de salud (IPS)que se les realizaron estas visitas fueron: Clínica Blas de lezo, Clínica la Ermita, Clínica HIGEA y Sociedad San José de Torices.
</t>
  </si>
  <si>
    <t xml:space="preserve">hasta noviembre  30 IPS que no reportaban ,los indicadores de la resolucion 256 , estan reportandol la informacion , estas son : ALIANSALUD MEDICAL SAS ,AMESCO LTDA ,ARTDENT ODONTOLOGIA ESPECIALIZADA,ASESORIAS Y SERVICIOS EN SALUD OCUPACIONAL A y S OCUPACIONAL SAS, ASISTENCIA CIENTIFICA DE ALTA COMPLEJIDAD SAS,ASISTENCIA INTEGRAL EN SALUD LTDA ,ASISTENCIA MEDICA INMEDIATA SERVICIO DE AMBULANCIA PREPAGADA SA,  ASOCIACION DE ODONTOLOGOS DEL CARIBE ,,CLINICA COLSANITAS S.A.,CLÍNICA DE FRACTURAS Y MEDICINA LABORAL SAS FRAMEDIC SAS,,clinica la misericordia,CLINICA MEDICINA ALTERNATIVA SANTA CLARA S.A.S.,Clinica Odontologica Cartagena de Indias,CLÍNICA ODONTOLÓGICA DEL CARIBE S.A.S.,CLINICA QUIRURGICA DE MANGA SAS ,CLINICA RESPIRATORIA Y DE ALERGIAS,Clinica san felipe de barajas sas , CLINICAS ODONTOLOGICAS COODONTOLOGOS S.A.S,COMPAÑÍA PRESTADORA DE SERVICIOS DE SALUD SA IPS,COOMEVA MEDICINA PREPAGADA,COOPERATIVA DE TRABAJO INTEGRALES EN SALUD,CORPORACION MI IPS COSTA ATLANTICA,COSANMED LTDA,CRUZ ROJA COLOMBIANA SECCIONAL BOLIVAR,Cuidamos asistencia integral SAS,CUIDAMOS IPS S.A.S.,DANELEV SAS,DENSOSABANA SAS,DENTALADVANCE,DENTIESTETIC
</t>
  </si>
  <si>
    <t>Inscripciones    en el REPS  de  prestadores de servicios  de salud en el  año 2020  : 83
autorizaciones transitorias 1.234
Novedades validadas de prestador :137
Novedades  de sedes de los prestadores validadas : 517
novedades de  servicio de la sede:1187.</t>
  </si>
  <si>
    <t>58 instituciones están activas para generar estadísticas vitales por la web.
Adjunto Archivo de evidencias: 
"01. INFORME GESTION ESTADISTICAS VITALES ENERO A DICIEMBRE 31 DE 2020.PDF"</t>
  </si>
  <si>
    <t>Archivo Adjunto: 
"02. Acta de Reunion - Evidencias Actualizacion_Pagina_Web_Consolidado_Diciembre.pdf"</t>
  </si>
  <si>
    <t>Archivo Adjunto: 
"03. Acta de Reunion - Evidencia_Actualizacion_Sigdadis_Diciembre_Consolidado.pdf"</t>
  </si>
  <si>
    <t>Preparación equipos para trabajo remoto desde casa: 24
Formatos de Mantenimientos Firmados: 19
Equipos Dados de Baja: 38
Equipos preparados y entregados: 30
Gestión de equipos devueltos: 14
Archivo Adjunto: 
"04. Acta de Reunion - Evidencia_Mantenimiento_Equipos_Diciembre_Consolidado.pdf"</t>
  </si>
  <si>
    <t>Archivo Adjunto: 
"05. Acta de Reunion - Evidencia_Administracion_Servidores"</t>
  </si>
  <si>
    <t>Archivo Adjunto:
"06. Acta de Reunion - Evidencia_Funcionamiento_Voz_y_Datos"</t>
  </si>
  <si>
    <t xml:space="preserve"> 1 por cada 100.000 habitantes 
</t>
  </si>
  <si>
    <t>13 IPS</t>
  </si>
  <si>
    <t xml:space="preserve">LAS ACTAS DE EVIDENCIAS DE LAS ACIVIDADES REPOSAN EN EL ARCHIVO DEL CRUED,  NO SE LLEGA A LA TOTALIDAD DE LAS ACTIVIDA POR NO TENER CONTRATISTAS </t>
  </si>
  <si>
    <t>Debido al COVID19, el punto de atencion a Victimas se encuentra cerrado, la atencion se viene realizando mediante los canales virtuales. Formato de Informe de actividades Trabajo en casa.</t>
  </si>
  <si>
    <t>Debido al COVID19 y al distanciamiento social se han realizado las asistencias tecnicas no presenciales a las EAPB, actividades que se programa en asistencias virtuales.</t>
  </si>
  <si>
    <t>Proceso que se encuentra en el alistamiento del territorio, asignacion e incorporación de los recursos para la financiación. Resolucion 113 de 2020, Resolucion 1043 de 2020, resolucion 1516 de 2020. Incorporacion de recursos que no fue posible.</t>
  </si>
  <si>
    <t>Proceso que se encuentra en la etapa de incorpacion de recursos. Decreto 1230 de 8 octubre de 2020, incoporacion de recursos que no fue posible</t>
  </si>
  <si>
    <r>
      <t> </t>
    </r>
    <r>
      <rPr>
        <sz val="11"/>
        <color indexed="8"/>
        <rFont val="Calibri"/>
        <family val="2"/>
      </rPr>
      <t>Obtener un Índice de Riesgo de Calidad del Agua (IRCA) menor a 5</t>
    </r>
  </si>
  <si>
    <r>
      <t>Mantener la tasa de muertes prematuras por enfermedades circulatorias entre 30 a 70 años debajo de 113,23 x 100.000</t>
    </r>
    <r>
      <rPr>
        <sz val="11"/>
        <color indexed="8"/>
        <rFont val="Calibri"/>
        <family val="2"/>
      </rPr>
      <t xml:space="preserve"> habitantes</t>
    </r>
  </si>
  <si>
    <r>
      <t xml:space="preserve"> 113 x 100.000</t>
    </r>
    <r>
      <rPr>
        <sz val="11"/>
        <color indexed="8"/>
        <rFont val="Calibri"/>
        <family val="2"/>
      </rPr>
      <t xml:space="preserve"> habitantes</t>
    </r>
  </si>
  <si>
    <r>
      <t xml:space="preserve"> Mantener la Tasa de mortalidad por cáncer infantil por debajo de 2,59 por cada 100</t>
    </r>
    <r>
      <rPr>
        <sz val="11"/>
        <color indexed="8"/>
        <rFont val="Calibri"/>
        <family val="2"/>
      </rPr>
      <t xml:space="preserve"> mil habitantes</t>
    </r>
  </si>
  <si>
    <r>
      <t>2,58 por cada 100</t>
    </r>
    <r>
      <rPr>
        <sz val="11"/>
        <color indexed="8"/>
        <rFont val="Calibri"/>
        <family val="2"/>
      </rPr>
      <t xml:space="preserve"> mil habitantes</t>
    </r>
  </si>
  <si>
    <r>
      <t>Tasa de mortalidad por suicidio -  casos por cada 100.000 habitantes (primera infancia, infancia, adolescencia, jóvenes y adultos)</t>
    </r>
    <r>
      <rPr>
        <sz val="11"/>
        <color indexed="53"/>
        <rFont val="Calibri"/>
        <family val="2"/>
      </rPr>
      <t xml:space="preserve">  </t>
    </r>
  </si>
  <si>
    <r>
      <t>Disminuir la Tasa de suicidio a menos de 4 casos por cada 100.000 habitantes (primera infancia, infancia, adolescencia, jóvenes y adultos)</t>
    </r>
    <r>
      <rPr>
        <sz val="11"/>
        <color indexed="53"/>
        <rFont val="Calibri"/>
        <family val="2"/>
      </rPr>
      <t xml:space="preserve">  </t>
    </r>
  </si>
  <si>
    <r>
      <t>Porcentaje de EAPB e IPS de salud mental habilitadas en el Distrito con Acompañamiento técnico para el desarrollo de capacidades</t>
    </r>
    <r>
      <rPr>
        <sz val="11"/>
        <color indexed="8"/>
        <rFont val="Calibri"/>
        <family val="2"/>
      </rPr>
      <t xml:space="preserve"> en la atención integral del consumo de sustancias psicoactivas y los problemas y trastornos mentales</t>
    </r>
  </si>
  <si>
    <r>
      <t>Porcentaje de EAPB e IPS de salud mental habilitadas en el Distrito con Acompañamiento técnico para el desarrollo de capacidades</t>
    </r>
    <r>
      <rPr>
        <sz val="11"/>
        <color indexed="8"/>
        <rFont val="Calibri"/>
        <family val="2"/>
      </rPr>
      <t xml:space="preserve"> tendientes a fortalecer la atención integral a las personas con diagnótico con COVID 19, Epilepsia, problemas y trastornos y consumo de sustancias psicoactivas</t>
    </r>
  </si>
  <si>
    <r>
      <t>Realizar anualmente acompañamiento tecnico al 100% de EAPB e IPS de salud mental habilitadas en el Distrito  para el desarrollo de capacidades</t>
    </r>
    <r>
      <rPr>
        <sz val="11"/>
        <color indexed="8"/>
        <rFont val="Calibri"/>
        <family val="2"/>
      </rPr>
      <t xml:space="preserve"> tendientes a fortalecer la atención integral a las personas con diagnótico con COVID 19, Epilepsia, problemas y trastornos y consumo de sustancias psicoactivas</t>
    </r>
  </si>
  <si>
    <r>
      <t xml:space="preserve">5%                               </t>
    </r>
    <r>
      <rPr>
        <sz val="11"/>
        <color indexed="8"/>
        <rFont val="Calibri"/>
        <family val="2"/>
      </rPr>
      <t>Fuente: ASIS (2018)</t>
    </r>
  </si>
  <si>
    <t>REPORTE ACTIVIDADES DE PROYECTO 
JULIO-SEPT 2020</t>
  </si>
  <si>
    <t>REPORTE ACTIVIDADES DE PROYECTO OCT A  - DICIEMBRE 2020</t>
  </si>
  <si>
    <t>02-015-06-93-02-03-01-03</t>
  </si>
  <si>
    <t>02-015-06-95-02-03-01-05</t>
  </si>
  <si>
    <t>02-015-06-95-02-03-01-06</t>
  </si>
  <si>
    <t>02-017-06-95-02-03-01-08</t>
  </si>
  <si>
    <r>
      <t xml:space="preserve"> </t>
    </r>
    <r>
      <rPr>
        <sz val="11"/>
        <color indexed="8"/>
        <rFont val="Arial Narrow"/>
        <family val="2"/>
      </rPr>
      <t xml:space="preserve">Listado de IPS con actas de mantenimiento hospitalario.:
A diciembre 30 , se realizaron 40 actas de mantenimiento hospitalario , IPS  CON MANTENIMIENTO HOSPITALARIO:
1 HOSPITAL UNIVERSITARIO DEL CARIBE,  ESTRIOS , CLINICA GENERAL DEL CARIBE, SOCIDAD N.S.D LA NUESTRA , CENTROMEDICO CRECER LTDA, CLINICA BARU, CLINICA BLAS DE LEZO S.A., CLINICA CARTAGENA DEL MAR S.A.S, Clínica El Bosque, 
CLINICA HIGEA IPS S.A., CLINICA LA ERMITA DE CARTAGENA, CLINICA MEDIHELP SERVICES, 
Congregación de Hermanas Franciscanas Misioneras de Maria Auxiliadora, Provincia María Auxiliadora
 GESTION SALUD , PROMOTORA BOCAGRANDE S.A "PROBOCA S.A", SOCIEDAD SAN JOSE DE TORICES S.A
 CLÍNICA CARDIOVASCULAR JESUS DE NAZARETH TRANSFORMACIÓN EN SAS, FUNDACION CENTRO COLOMBIANO DE EPILEPSIA Y ENFERMEDADES NEUROLOGICAS, FUNDACION CENTRO COLOMBIANO DE EPILEPSIA Y ENFERMEDADES NEUROLOGICAS, SANTA CRUZ DE BOCAGRANDE, CLINICA DE ESPECIALIDADES DE LA MUJER, CLÍNICA DE FRACTURAS Y MEDICINA LABORAL SAS FRAMEDIC SAS,
Clinica de la mujer Cartagena IPS, EMPRESA SOCIAL DEL ESTADO CLINICA MATERNIDAD RAFAEL CALVO
 IPS CENTRO MEDICO COMFAMILIAR, LITOTRICIA S.A., MESSER COLOMBIA S.A. AGENCIA REMEO CENTER CARTAGENA, SALUD Y BIENESTAR IPS, UISALUD IPS, HOSPITAL INFANTIL NAPOLEON FRANCO PAREJA
 fundacion unidad de cuidados intensivos doña pilar, CENTRO MEDICO BUENOS AIRES  (5 SEDES), GESTION SALUD (3 SEDES), IDIM AG  ( 2 SEDES )  ,UCI DELCARIBE.
</t>
    </r>
  </si>
  <si>
    <t>Rabia en cero (0)</t>
  </si>
  <si>
    <r>
      <t>F</t>
    </r>
    <r>
      <rPr>
        <sz val="11"/>
        <color indexed="8"/>
        <rFont val="Calibri"/>
        <family val="2"/>
      </rPr>
      <t>ortalecimiento de la calidad de la atención en salud  para la población pobre y vulnerable  y cubrimiento de los eventos no pos  en los niveles i, ii, iii ,y iv de complejidad en el Distrito  de   Cartagena de Indias</t>
    </r>
  </si>
  <si>
    <r>
      <t>Realizar la auditoría de calidad en la prestación a 25 IPS del Distrito con servicios de urgencia habilitados de mediana y alta complejidad: se anexa Certificacion COVID, DECRETO 1374 DEL 19 DE OCTUBRE DE 2020 y anexo. Resolución  No.856 de 2020. y las acciones a seguir en plan de contigencia para cumplir este indicador antes de 5 de Diciembre. que contiene:Plan de auditoria de calidad, con IPS a visitar, audior responsable, fechas de visita y cronograma. Adicional a las evidencias enviadas en los informes anteriores se envian en esta oportunidad: una copia de modelo de oficio de visita de auditoria de calidad envidos a las IPS. 14 Copias de los correos  enviados a las 14 s IPS, que actualmente tienen ese servicio hbilitado, en donde se anexa oficio de visita de audiotria. Muestra de 5 formatos de calidad que se diligencian en las visitas. Muestra de 8 actas de visitas a las IPS. Un informe de las visitas realizadas.</t>
    </r>
    <r>
      <rPr>
        <sz val="11"/>
        <color indexed="8"/>
        <rFont val="Arial Narrow"/>
        <family val="2"/>
      </rPr>
      <t xml:space="preserve"> CARPETA AUDITORIA DE CALIDAD</t>
    </r>
  </si>
  <si>
    <r>
      <rPr>
        <sz val="11"/>
        <color indexed="8"/>
        <rFont val="Arial Narrow"/>
        <family val="2"/>
      </rPr>
      <t>Mantener los  142 servicios de salud habilitados conformen la red integrada de salud del Distrito de Cartagena para atender Población Pobre No Asegurado. Se anexa: 1, Contrato No 015 con la ESE Hospital Local Cartagena de Indias. 2.-Convenio 012 con ESE Hospital Universitario del Caribe. 3,- Contrato No 022 con ESE Hospital Universitario del caribe. 4,- Certificaciones de prestadores que brindan atencion por ordenes de atencion (Autorizaciones). 5.- Informe de autprizaciones entregadasa los usuarios, en word y excel, listado de autorizaciones, muestra de una auutorizacion.  se adiciona a infrme de seguiiento al HUC, informe de atencion en el rebrote Covid e informe de visitas de auditorias de  concurrencia. Carpeta GARANTIA DE LA ATENCION</t>
    </r>
  </si>
  <si>
    <r>
      <rPr>
        <sz val="11"/>
        <color indexed="8"/>
        <rFont val="Arial Narrow"/>
        <family val="2"/>
      </rPr>
      <t>Sanear cuentas por pagar de Prestación de Servicios de Salud en un 18%Se anexa carpeta de soporte que contiene: 1.-Oficio de repuesta de Direccion financiera2,- Docimento en excel denominado Relacion de Pagos. 3,- Oficio de solicitud de pagos realizados dirijidos a direccion financiera. 4,- Decretos de adiciones presupestales. CARPETA SOPORTE PAGOS</t>
    </r>
  </si>
  <si>
    <r>
      <t>·</t>
    </r>
    <r>
      <rPr>
        <sz val="11"/>
        <color indexed="8"/>
        <rFont val="Times New Roman"/>
        <family val="1"/>
      </rPr>
      <t xml:space="preserve">        </t>
    </r>
    <r>
      <rPr>
        <sz val="11"/>
        <color indexed="8"/>
        <rFont val="Arial Narrow"/>
        <family val="2"/>
      </rPr>
      <t>Implementación del linea de acción de Salud Pública en el marco del Modelo de Acción Integral Territorial (MAITE)</t>
    </r>
  </si>
  <si>
    <r>
      <t>·</t>
    </r>
    <r>
      <rPr>
        <sz val="11"/>
        <color indexed="8"/>
        <rFont val="Times New Roman"/>
        <family val="1"/>
      </rPr>
      <t xml:space="preserve">        </t>
    </r>
    <r>
      <rPr>
        <sz val="11"/>
        <color indexed="8"/>
        <rFont val="Arial Narrow"/>
        <family val="2"/>
      </rPr>
      <t xml:space="preserve">Lograr que las 18 EAPB tengan implementadas la Rutas de Promoción y Mantenimiento de la Salud en el cuatrienio </t>
    </r>
  </si>
  <si>
    <r>
      <t>·</t>
    </r>
    <r>
      <rPr>
        <sz val="11"/>
        <color indexed="8"/>
        <rFont val="Times New Roman"/>
        <family val="1"/>
      </rPr>
      <t xml:space="preserve">        </t>
    </r>
    <r>
      <rPr>
        <sz val="11"/>
        <color indexed="8"/>
        <rFont val="Arial Narrow"/>
        <family val="2"/>
      </rPr>
      <t>Realizar una (1) capacitación para desarrollar capacidades en el talento humano de la autoridad sanitaria en acciones de la gestión en salud pública.</t>
    </r>
  </si>
  <si>
    <r>
      <t>·</t>
    </r>
    <r>
      <rPr>
        <sz val="11"/>
        <color indexed="8"/>
        <rFont val="Times New Roman"/>
        <family val="1"/>
      </rPr>
      <t xml:space="preserve">        </t>
    </r>
    <r>
      <rPr>
        <sz val="11"/>
        <color indexed="8"/>
        <rFont val="Arial Narrow"/>
        <family val="2"/>
      </rPr>
      <t>Lograr que el 100% (22)de Proyectos de Salud Pública estén inscritos y/o actualizados en el banco de Proyectos Distrital</t>
    </r>
  </si>
  <si>
    <r>
      <t xml:space="preserve">Asistir técnicamente anualmente a cuarenta (40) Instituciones prestadoras de salud para que implementen modelos y rutas de atención integral </t>
    </r>
    <r>
      <rPr>
        <sz val="11"/>
        <color indexed="8"/>
        <rFont val="Arial Narrow"/>
        <family val="2"/>
      </rPr>
      <t>en salud en niñas y niñas que incluya la aplicación de  protocolos, guías y estrategias de salud infantil con resultados orientados a la  calidad y humanización.</t>
    </r>
  </si>
  <si>
    <r>
      <t xml:space="preserve">Realizar acciones de Educación para la Salud </t>
    </r>
    <r>
      <rPr>
        <sz val="11"/>
        <color indexed="8"/>
        <rFont val="Arial Narrow"/>
        <family val="2"/>
      </rPr>
      <t>mediante la implementación de dos (2) estrategias comunitarias que permitan  la adopción de prácticas claves para el cuidado de la salud infantil en el entorno hogar</t>
    </r>
  </si>
  <si>
    <t>No programada</t>
  </si>
  <si>
    <t>COLJUEGOS - CON SITUACION DE FONDOS</t>
  </si>
  <si>
    <t>INCORPORACIONES</t>
  </si>
  <si>
    <t>REDUCIIONES</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</si>
</sst>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
    <numFmt numFmtId="165" formatCode="0.0%"/>
    <numFmt numFmtId="166" formatCode="[$$-240A]\ #,##0"/>
    <numFmt numFmtId="167" formatCode="&quot;Sí&quot;;&quot;Sí&quot;;&quot;No&quot;"/>
    <numFmt numFmtId="168" formatCode="&quot;Verdadero&quot;;&quot;Verdadero&quot;;&quot;Falso&quot;"/>
    <numFmt numFmtId="169" formatCode="&quot;Activado&quot;;&quot;Activado&quot;;&quot;Desactivado&quot;"/>
    <numFmt numFmtId="170" formatCode="[$€-2]\ #,##0.00_);[Red]\([$€-2]\ #,##0.00\)"/>
    <numFmt numFmtId="171" formatCode="[$-240A]dddd\,\ d\ &quot;de&quot;\ mmmm\ &quot;de&quot;\ yyyy"/>
    <numFmt numFmtId="172" formatCode="mmm\-yyyy"/>
    <numFmt numFmtId="173" formatCode="0.000"/>
    <numFmt numFmtId="174" formatCode="0.0000"/>
    <numFmt numFmtId="175" formatCode="0.0"/>
    <numFmt numFmtId="176" formatCode="0;[Red]0"/>
    <numFmt numFmtId="177" formatCode="[$-240A]h:mm:ss\ AM/PM"/>
    <numFmt numFmtId="178" formatCode="#,##0.0"/>
    <numFmt numFmtId="179" formatCode="0.00000000"/>
  </numFmts>
  <fonts count="67">
    <font>
      <sz val="11"/>
      <color theme="1"/>
      <name val="Calibri"/>
      <family val="2"/>
    </font>
    <font>
      <sz val="11"/>
      <color indexed="8"/>
      <name val="Calibri"/>
      <family val="2"/>
    </font>
    <font>
      <b/>
      <sz val="9"/>
      <name val="Tahoma"/>
      <family val="2"/>
    </font>
    <font>
      <sz val="9"/>
      <name val="Tahoma"/>
      <family val="2"/>
    </font>
    <font>
      <sz val="11"/>
      <name val="Calibri"/>
      <family val="2"/>
    </font>
    <font>
      <sz val="10"/>
      <name val="Arial"/>
      <family val="2"/>
    </font>
    <font>
      <sz val="8"/>
      <name val="Calibri"/>
      <family val="2"/>
    </font>
    <font>
      <sz val="11"/>
      <color indexed="49"/>
      <name val="Calibri Light"/>
      <family val="2"/>
    </font>
    <font>
      <sz val="11"/>
      <color indexed="8"/>
      <name val="Arial Narrow"/>
      <family val="2"/>
    </font>
    <font>
      <sz val="11"/>
      <name val="Arial"/>
      <family val="2"/>
    </font>
    <font>
      <sz val="11"/>
      <name val="Arial Narrow"/>
      <family val="2"/>
    </font>
    <font>
      <sz val="11"/>
      <color indexed="8"/>
      <name val="Times New Roman"/>
      <family val="1"/>
    </font>
    <font>
      <sz val="11"/>
      <color indexed="53"/>
      <name val="Calibri"/>
      <family val="2"/>
    </font>
    <font>
      <sz val="10"/>
      <color indexed="8"/>
      <name val="MS Sans Serif"/>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indexed="8"/>
      <name val="Verdana"/>
      <family val="2"/>
    </font>
    <font>
      <sz val="11"/>
      <color indexed="8"/>
      <name val="Arial"/>
      <family val="2"/>
    </font>
    <font>
      <sz val="11"/>
      <color indexed="44"/>
      <name val="Calibri"/>
      <family val="2"/>
    </font>
    <font>
      <sz val="18"/>
      <name val="Calibri"/>
      <family val="2"/>
    </font>
    <font>
      <b/>
      <sz val="11"/>
      <color indexed="8"/>
      <name val="Arial Narrow"/>
      <family val="2"/>
    </font>
    <font>
      <b/>
      <sz val="16"/>
      <color indexed="8"/>
      <name val="Calibri"/>
      <family val="2"/>
    </font>
    <font>
      <b/>
      <sz val="1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rgb="FF000000"/>
      <name val="Calibri"/>
      <family val="2"/>
    </font>
    <font>
      <sz val="11"/>
      <color theme="1"/>
      <name val="Verdana"/>
      <family val="2"/>
    </font>
    <font>
      <sz val="11"/>
      <color theme="1"/>
      <name val="Arial Narrow"/>
      <family val="2"/>
    </font>
    <font>
      <sz val="11"/>
      <color theme="1"/>
      <name val="Arial"/>
      <family val="2"/>
    </font>
    <font>
      <sz val="11"/>
      <color theme="4" tint="0.5999900102615356"/>
      <name val="Calibri"/>
      <family val="2"/>
    </font>
    <font>
      <b/>
      <sz val="11"/>
      <color theme="1"/>
      <name val="Arial Narrow"/>
      <family val="2"/>
    </font>
    <font>
      <b/>
      <sz val="16"/>
      <color theme="1"/>
      <name val="Calibri"/>
      <family val="2"/>
    </font>
    <font>
      <b/>
      <sz val="18"/>
      <color theme="1"/>
      <name val="Calibri"/>
      <family val="2"/>
    </font>
    <font>
      <sz val="11"/>
      <color rgb="FF000000"/>
      <name val="Arial"/>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3" tint="0.5999900102615356"/>
        <bgColor indexed="64"/>
      </patternFill>
    </fill>
    <fill>
      <patternFill patternType="solid">
        <fgColor rgb="FFC6E0B4"/>
        <bgColor indexed="64"/>
      </patternFill>
    </fill>
    <fill>
      <patternFill patternType="solid">
        <fgColor theme="2" tint="-0.24997000396251678"/>
        <bgColor indexed="64"/>
      </patternFill>
    </fill>
    <fill>
      <patternFill patternType="solid">
        <fgColor theme="0" tint="-0.3499799966812134"/>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style="thin"/>
      <top style="thin"/>
      <bottom/>
    </border>
    <border>
      <left/>
      <right/>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medium"/>
      <bottom/>
    </border>
    <border>
      <left style="thin"/>
      <right style="thin"/>
      <top style="medium"/>
      <bottom style="thin"/>
    </border>
    <border>
      <left style="thin"/>
      <right style="thin"/>
      <top style="thin"/>
      <bottom style="mediu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0" fillId="0" borderId="0">
      <alignment/>
      <protection/>
    </xf>
    <xf numFmtId="0" fontId="5" fillId="0" borderId="0">
      <alignment/>
      <protection/>
    </xf>
    <xf numFmtId="0" fontId="4" fillId="0" borderId="0">
      <alignment/>
      <protection/>
    </xf>
    <xf numFmtId="0" fontId="4" fillId="0" borderId="0">
      <alignment/>
      <protection/>
    </xf>
    <xf numFmtId="0" fontId="13" fillId="0" borderId="0">
      <alignment/>
      <protection/>
    </xf>
    <xf numFmtId="0" fontId="0" fillId="32" borderId="5" applyNumberFormat="0" applyFont="0" applyAlignment="0" applyProtection="0"/>
    <xf numFmtId="9" fontId="0" fillId="0" borderId="0" applyFont="0" applyFill="0" applyBorder="0" applyAlignment="0" applyProtection="0"/>
    <xf numFmtId="0" fontId="51" fillId="21"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5" fillId="0" borderId="8" applyNumberFormat="0" applyFill="0" applyAlignment="0" applyProtection="0"/>
    <xf numFmtId="0" fontId="56" fillId="0" borderId="9" applyNumberFormat="0" applyFill="0" applyAlignment="0" applyProtection="0"/>
  </cellStyleXfs>
  <cellXfs count="595">
    <xf numFmtId="0" fontId="0" fillId="0" borderId="0" xfId="0" applyFont="1" applyAlignment="1">
      <alignment/>
    </xf>
    <xf numFmtId="0" fontId="56" fillId="0" borderId="10" xfId="0" applyFont="1" applyBorder="1" applyAlignment="1">
      <alignment horizontal="center" vertical="center" wrapText="1"/>
    </xf>
    <xf numFmtId="0" fontId="56" fillId="0" borderId="11" xfId="0" applyFont="1" applyBorder="1" applyAlignment="1">
      <alignment horizontal="center" vertical="center" wrapText="1"/>
    </xf>
    <xf numFmtId="0" fontId="56" fillId="0" borderId="10" xfId="0" applyFont="1" applyFill="1" applyBorder="1" applyAlignment="1">
      <alignment horizontal="center" vertical="center" wrapText="1"/>
    </xf>
    <xf numFmtId="0" fontId="56" fillId="0" borderId="0" xfId="0" applyFont="1" applyAlignment="1">
      <alignment/>
    </xf>
    <xf numFmtId="0" fontId="0" fillId="33" borderId="10" xfId="0" applyFont="1" applyFill="1" applyBorder="1" applyAlignment="1">
      <alignment horizontal="center" vertical="center" wrapText="1"/>
    </xf>
    <xf numFmtId="0" fontId="0" fillId="0" borderId="0" xfId="0" applyFont="1" applyAlignment="1">
      <alignment/>
    </xf>
    <xf numFmtId="0" fontId="0" fillId="0" borderId="0" xfId="0" applyFont="1" applyAlignment="1">
      <alignment horizontal="center"/>
    </xf>
    <xf numFmtId="0" fontId="0" fillId="33" borderId="10" xfId="0" applyFont="1" applyFill="1" applyBorder="1" applyAlignment="1">
      <alignment horizontal="justify" vertical="top" wrapText="1"/>
    </xf>
    <xf numFmtId="0" fontId="0" fillId="33" borderId="12" xfId="0" applyFont="1" applyFill="1" applyBorder="1" applyAlignment="1">
      <alignment horizontal="center" vertical="top" wrapText="1"/>
    </xf>
    <xf numFmtId="9" fontId="0" fillId="33" borderId="12" xfId="0" applyNumberFormat="1" applyFont="1" applyFill="1" applyBorder="1" applyAlignment="1">
      <alignment horizontal="center" vertical="top" wrapText="1"/>
    </xf>
    <xf numFmtId="0" fontId="4" fillId="33" borderId="12" xfId="0" applyFont="1" applyFill="1" applyBorder="1" applyAlignment="1">
      <alignment horizontal="center" vertical="top" wrapText="1"/>
    </xf>
    <xf numFmtId="0" fontId="0" fillId="34" borderId="10" xfId="0" applyFont="1" applyFill="1" applyBorder="1" applyAlignment="1">
      <alignment horizontal="center" vertical="center" wrapText="1"/>
    </xf>
    <xf numFmtId="1" fontId="56" fillId="0" borderId="10" xfId="0" applyNumberFormat="1" applyFont="1" applyFill="1" applyBorder="1" applyAlignment="1">
      <alignment horizontal="center" vertical="center" wrapText="1"/>
    </xf>
    <xf numFmtId="1" fontId="4" fillId="33" borderId="12" xfId="0" applyNumberFormat="1" applyFont="1" applyFill="1" applyBorder="1" applyAlignment="1">
      <alignment horizontal="center" vertical="top" wrapText="1"/>
    </xf>
    <xf numFmtId="1" fontId="0" fillId="33" borderId="10" xfId="0" applyNumberFormat="1" applyFont="1" applyFill="1" applyBorder="1" applyAlignment="1">
      <alignment horizontal="center" vertical="center" wrapText="1"/>
    </xf>
    <xf numFmtId="0" fontId="0" fillId="33" borderId="10" xfId="0" applyFont="1" applyFill="1" applyBorder="1" applyAlignment="1">
      <alignment vertical="top" wrapText="1"/>
    </xf>
    <xf numFmtId="0" fontId="4" fillId="33" borderId="12" xfId="0" applyFont="1" applyFill="1" applyBorder="1" applyAlignment="1">
      <alignment vertical="top" wrapText="1"/>
    </xf>
    <xf numFmtId="0" fontId="56" fillId="0" borderId="10" xfId="0" applyFont="1" applyFill="1" applyBorder="1" applyAlignment="1">
      <alignment vertical="center" wrapText="1"/>
    </xf>
    <xf numFmtId="3" fontId="56" fillId="0" borderId="10" xfId="0" applyNumberFormat="1" applyFont="1" applyFill="1" applyBorder="1" applyAlignment="1">
      <alignment horizontal="center" vertical="center" wrapText="1"/>
    </xf>
    <xf numFmtId="0" fontId="0" fillId="19" borderId="10" xfId="0" applyFont="1" applyFill="1" applyBorder="1" applyAlignment="1">
      <alignment horizontal="center" vertical="center" wrapText="1"/>
    </xf>
    <xf numFmtId="0" fontId="0" fillId="19" borderId="10" xfId="0" applyFont="1" applyFill="1" applyBorder="1" applyAlignment="1">
      <alignment horizontal="center"/>
    </xf>
    <xf numFmtId="0" fontId="4" fillId="33" borderId="12" xfId="0" applyFont="1" applyFill="1" applyBorder="1" applyAlignment="1">
      <alignment horizontal="justify" vertical="top" wrapText="1"/>
    </xf>
    <xf numFmtId="0" fontId="56" fillId="0" borderId="10" xfId="0" applyFont="1" applyFill="1" applyBorder="1" applyAlignment="1">
      <alignment horizontal="justify" vertical="center" wrapText="1"/>
    </xf>
    <xf numFmtId="0" fontId="4" fillId="33" borderId="13" xfId="0" applyFont="1" applyFill="1" applyBorder="1" applyAlignment="1">
      <alignment horizontal="justify" vertical="center" wrapText="1"/>
    </xf>
    <xf numFmtId="14" fontId="4" fillId="33" borderId="13" xfId="0" applyNumberFormat="1" applyFont="1" applyFill="1" applyBorder="1" applyAlignment="1">
      <alignment horizontal="justify" vertical="center" wrapText="1"/>
    </xf>
    <xf numFmtId="0" fontId="0" fillId="17" borderId="10" xfId="0" applyFont="1" applyFill="1" applyBorder="1" applyAlignment="1">
      <alignment horizontal="center" vertical="top"/>
    </xf>
    <xf numFmtId="3" fontId="0" fillId="0" borderId="0" xfId="0" applyNumberFormat="1" applyFont="1" applyAlignment="1">
      <alignment horizontal="center" vertical="top"/>
    </xf>
    <xf numFmtId="0" fontId="0" fillId="0" borderId="0" xfId="0" applyFont="1" applyAlignment="1">
      <alignment horizontal="center" vertical="top"/>
    </xf>
    <xf numFmtId="0" fontId="0" fillId="17" borderId="10" xfId="0" applyFont="1" applyFill="1" applyBorder="1" applyAlignment="1">
      <alignment/>
    </xf>
    <xf numFmtId="0" fontId="0" fillId="19" borderId="10" xfId="0" applyFont="1" applyFill="1" applyBorder="1" applyAlignment="1">
      <alignment horizontal="justify" vertical="top"/>
    </xf>
    <xf numFmtId="0" fontId="0" fillId="19" borderId="10" xfId="0" applyFont="1" applyFill="1" applyBorder="1" applyAlignment="1">
      <alignment horizontal="center" vertical="center"/>
    </xf>
    <xf numFmtId="14" fontId="0" fillId="19" borderId="10" xfId="0" applyNumberFormat="1" applyFont="1" applyFill="1" applyBorder="1" applyAlignment="1">
      <alignment horizontal="justify" vertical="center"/>
    </xf>
    <xf numFmtId="0" fontId="0" fillId="19" borderId="10" xfId="0" applyFont="1" applyFill="1" applyBorder="1" applyAlignment="1">
      <alignment vertical="center"/>
    </xf>
    <xf numFmtId="3" fontId="0" fillId="19" borderId="10" xfId="0" applyNumberFormat="1" applyFont="1" applyFill="1" applyBorder="1" applyAlignment="1">
      <alignment horizontal="center" vertical="top"/>
    </xf>
    <xf numFmtId="1" fontId="0" fillId="19" borderId="10" xfId="0" applyNumberFormat="1" applyFont="1" applyFill="1" applyBorder="1" applyAlignment="1">
      <alignment/>
    </xf>
    <xf numFmtId="0" fontId="0" fillId="19" borderId="10" xfId="0" applyFont="1" applyFill="1" applyBorder="1" applyAlignment="1">
      <alignment/>
    </xf>
    <xf numFmtId="175" fontId="0" fillId="19" borderId="10" xfId="0" applyNumberFormat="1" applyFont="1" applyFill="1" applyBorder="1" applyAlignment="1">
      <alignment horizontal="center"/>
    </xf>
    <xf numFmtId="2" fontId="0" fillId="19" borderId="10" xfId="0" applyNumberFormat="1" applyFont="1" applyFill="1" applyBorder="1" applyAlignment="1">
      <alignment horizontal="center"/>
    </xf>
    <xf numFmtId="0" fontId="0" fillId="0" borderId="0" xfId="0" applyFont="1" applyAlignment="1">
      <alignment horizontal="left" vertical="top"/>
    </xf>
    <xf numFmtId="1" fontId="0" fillId="0" borderId="0" xfId="0" applyNumberFormat="1" applyFont="1" applyAlignment="1">
      <alignment/>
    </xf>
    <xf numFmtId="0" fontId="0" fillId="0" borderId="0" xfId="0" applyFont="1" applyAlignment="1">
      <alignment horizontal="justify" vertical="center"/>
    </xf>
    <xf numFmtId="0" fontId="0" fillId="0" borderId="0" xfId="0" applyFont="1" applyAlignment="1">
      <alignment horizontal="center" vertical="center"/>
    </xf>
    <xf numFmtId="0" fontId="0" fillId="0" borderId="0" xfId="0" applyFont="1" applyAlignment="1">
      <alignment vertical="center"/>
    </xf>
    <xf numFmtId="44" fontId="56" fillId="0" borderId="10" xfId="51" applyFont="1" applyFill="1" applyBorder="1" applyAlignment="1">
      <alignment horizontal="center" vertical="center" wrapText="1"/>
    </xf>
    <xf numFmtId="44" fontId="0" fillId="0" borderId="0" xfId="51" applyFont="1" applyAlignment="1">
      <alignment/>
    </xf>
    <xf numFmtId="0" fontId="0" fillId="13" borderId="10" xfId="0" applyFont="1" applyFill="1" applyBorder="1" applyAlignment="1">
      <alignment horizontal="center" vertical="top"/>
    </xf>
    <xf numFmtId="3" fontId="0" fillId="13" borderId="10" xfId="0" applyNumberFormat="1" applyFont="1" applyFill="1" applyBorder="1" applyAlignment="1">
      <alignment horizontal="center" vertical="top"/>
    </xf>
    <xf numFmtId="9" fontId="0" fillId="13" borderId="10" xfId="0" applyNumberFormat="1" applyFont="1" applyFill="1" applyBorder="1" applyAlignment="1">
      <alignment horizontal="center" vertical="top"/>
    </xf>
    <xf numFmtId="0" fontId="0" fillId="13" borderId="14" xfId="0" applyFont="1" applyFill="1" applyBorder="1" applyAlignment="1">
      <alignment horizontal="center" vertical="top"/>
    </xf>
    <xf numFmtId="0" fontId="0" fillId="13" borderId="15" xfId="0" applyFont="1" applyFill="1" applyBorder="1" applyAlignment="1">
      <alignment horizontal="center" vertical="top"/>
    </xf>
    <xf numFmtId="9" fontId="0" fillId="13" borderId="10" xfId="0" applyNumberFormat="1" applyFont="1" applyFill="1" applyBorder="1" applyAlignment="1">
      <alignment horizontal="center" vertical="center"/>
    </xf>
    <xf numFmtId="10" fontId="0" fillId="13" borderId="10" xfId="0" applyNumberFormat="1" applyFont="1" applyFill="1" applyBorder="1" applyAlignment="1">
      <alignment horizontal="center" vertical="center"/>
    </xf>
    <xf numFmtId="9" fontId="0" fillId="13" borderId="16" xfId="0" applyNumberFormat="1" applyFont="1" applyFill="1" applyBorder="1" applyAlignment="1">
      <alignment horizontal="center" vertical="center"/>
    </xf>
    <xf numFmtId="0" fontId="0" fillId="13" borderId="0" xfId="0" applyFont="1" applyFill="1" applyBorder="1" applyAlignment="1">
      <alignment horizontal="justify" vertical="top"/>
    </xf>
    <xf numFmtId="0" fontId="0" fillId="13" borderId="17" xfId="0" applyFont="1" applyFill="1" applyBorder="1" applyAlignment="1">
      <alignment horizontal="justify" vertical="top"/>
    </xf>
    <xf numFmtId="0" fontId="0" fillId="13" borderId="10" xfId="0" applyFont="1" applyFill="1" applyBorder="1" applyAlignment="1">
      <alignment horizontal="justify" vertical="top"/>
    </xf>
    <xf numFmtId="0" fontId="0" fillId="12" borderId="10" xfId="0" applyFont="1" applyFill="1" applyBorder="1" applyAlignment="1">
      <alignment horizontal="center" vertical="center"/>
    </xf>
    <xf numFmtId="0" fontId="4" fillId="12" borderId="10" xfId="0" applyFont="1" applyFill="1" applyBorder="1" applyAlignment="1">
      <alignment horizontal="center" vertical="top"/>
    </xf>
    <xf numFmtId="0" fontId="0" fillId="12" borderId="10" xfId="0" applyFont="1" applyFill="1" applyBorder="1" applyAlignment="1">
      <alignment horizontal="center" vertical="top"/>
    </xf>
    <xf numFmtId="9" fontId="0" fillId="12" borderId="13" xfId="0" applyNumberFormat="1" applyFont="1" applyFill="1" applyBorder="1" applyAlignment="1">
      <alignment horizontal="center" vertical="top"/>
    </xf>
    <xf numFmtId="9" fontId="0" fillId="12" borderId="10" xfId="0" applyNumberFormat="1" applyFont="1" applyFill="1" applyBorder="1" applyAlignment="1">
      <alignment horizontal="center" vertical="top"/>
    </xf>
    <xf numFmtId="9" fontId="0" fillId="12" borderId="10" xfId="0" applyNumberFormat="1" applyFont="1" applyFill="1" applyBorder="1" applyAlignment="1">
      <alignment horizontal="center" vertical="center"/>
    </xf>
    <xf numFmtId="9" fontId="0" fillId="12" borderId="10" xfId="60" applyFont="1" applyFill="1" applyBorder="1" applyAlignment="1">
      <alignment horizontal="center" vertical="center"/>
    </xf>
    <xf numFmtId="0" fontId="0" fillId="12" borderId="10" xfId="0" applyFont="1" applyFill="1" applyBorder="1" applyAlignment="1">
      <alignment/>
    </xf>
    <xf numFmtId="0" fontId="0" fillId="12" borderId="10" xfId="0" applyFont="1" applyFill="1" applyBorder="1" applyAlignment="1">
      <alignment horizontal="justify" vertical="top"/>
    </xf>
    <xf numFmtId="0" fontId="0" fillId="17" borderId="0" xfId="0" applyFont="1" applyFill="1" applyBorder="1" applyAlignment="1">
      <alignment horizontal="justify" vertical="top" wrapText="1"/>
    </xf>
    <xf numFmtId="9" fontId="0" fillId="17" borderId="12" xfId="0" applyNumberFormat="1" applyFont="1" applyFill="1" applyBorder="1" applyAlignment="1">
      <alignment horizontal="justify" vertical="top" wrapText="1"/>
    </xf>
    <xf numFmtId="0" fontId="0" fillId="17" borderId="12" xfId="0" applyFont="1" applyFill="1" applyBorder="1" applyAlignment="1">
      <alignment horizontal="justify" vertical="top" wrapText="1"/>
    </xf>
    <xf numFmtId="9" fontId="0" fillId="17" borderId="12" xfId="0" applyNumberFormat="1" applyFont="1" applyFill="1" applyBorder="1" applyAlignment="1">
      <alignment horizontal="center" vertical="top" wrapText="1"/>
    </xf>
    <xf numFmtId="0" fontId="0" fillId="17" borderId="13" xfId="0" applyFont="1" applyFill="1" applyBorder="1" applyAlignment="1">
      <alignment horizontal="center" vertical="center" wrapText="1"/>
    </xf>
    <xf numFmtId="0" fontId="0" fillId="17" borderId="10" xfId="0" applyFont="1" applyFill="1" applyBorder="1" applyAlignment="1">
      <alignment horizontal="center" vertical="center" wrapText="1"/>
    </xf>
    <xf numFmtId="0" fontId="0" fillId="17" borderId="16" xfId="0" applyFont="1" applyFill="1" applyBorder="1" applyAlignment="1">
      <alignment horizontal="center" vertical="center" wrapText="1"/>
    </xf>
    <xf numFmtId="9" fontId="0" fillId="17" borderId="10" xfId="0" applyNumberFormat="1" applyFont="1" applyFill="1" applyBorder="1" applyAlignment="1">
      <alignment horizontal="center" vertical="center" wrapText="1"/>
    </xf>
    <xf numFmtId="9" fontId="0" fillId="17" borderId="13" xfId="0" applyNumberFormat="1" applyFont="1" applyFill="1" applyBorder="1" applyAlignment="1">
      <alignment horizontal="center" vertical="center" wrapText="1"/>
    </xf>
    <xf numFmtId="0" fontId="0" fillId="17" borderId="10" xfId="0" applyFont="1" applyFill="1" applyBorder="1" applyAlignment="1">
      <alignment horizontal="justify" vertical="top" wrapText="1"/>
    </xf>
    <xf numFmtId="9" fontId="0" fillId="15" borderId="10" xfId="0" applyNumberFormat="1" applyFont="1" applyFill="1" applyBorder="1" applyAlignment="1">
      <alignment horizontal="center" vertical="top"/>
    </xf>
    <xf numFmtId="0" fontId="0" fillId="15" borderId="10" xfId="0" applyFont="1" applyFill="1" applyBorder="1" applyAlignment="1">
      <alignment horizontal="center" vertical="top"/>
    </xf>
    <xf numFmtId="9" fontId="0" fillId="15" borderId="10" xfId="0" applyNumberFormat="1" applyFont="1" applyFill="1" applyBorder="1" applyAlignment="1">
      <alignment vertical="top"/>
    </xf>
    <xf numFmtId="0" fontId="57" fillId="35" borderId="10" xfId="0" applyFont="1" applyFill="1" applyBorder="1" applyAlignment="1">
      <alignment horizontal="center" vertical="top"/>
    </xf>
    <xf numFmtId="0" fontId="0" fillId="13" borderId="18" xfId="0" applyFont="1" applyFill="1" applyBorder="1" applyAlignment="1">
      <alignment horizontal="center" vertical="top"/>
    </xf>
    <xf numFmtId="9" fontId="0" fillId="13" borderId="10" xfId="0" applyNumberFormat="1" applyFont="1" applyFill="1" applyBorder="1" applyAlignment="1">
      <alignment horizontal="justify" vertical="top"/>
    </xf>
    <xf numFmtId="0" fontId="0" fillId="13" borderId="10" xfId="0" applyFont="1" applyFill="1" applyBorder="1" applyAlignment="1">
      <alignment horizontal="center" vertical="top" wrapText="1"/>
    </xf>
    <xf numFmtId="0" fontId="0" fillId="33" borderId="10" xfId="0" applyFont="1" applyFill="1" applyBorder="1" applyAlignment="1">
      <alignment horizontal="center" vertical="top" wrapText="1"/>
    </xf>
    <xf numFmtId="0" fontId="0" fillId="33" borderId="10" xfId="0" applyFont="1" applyFill="1" applyBorder="1" applyAlignment="1">
      <alignment horizontal="center" vertical="top"/>
    </xf>
    <xf numFmtId="0" fontId="0" fillId="33" borderId="15" xfId="0" applyFont="1" applyFill="1" applyBorder="1" applyAlignment="1">
      <alignment horizontal="center" vertical="top"/>
    </xf>
    <xf numFmtId="9" fontId="0" fillId="33" borderId="10" xfId="0" applyNumberFormat="1" applyFont="1" applyFill="1" applyBorder="1" applyAlignment="1">
      <alignment/>
    </xf>
    <xf numFmtId="3" fontId="58" fillId="33" borderId="10" xfId="54" applyNumberFormat="1" applyFont="1" applyFill="1" applyBorder="1" applyAlignment="1">
      <alignment horizontal="left" vertical="center" wrapText="1"/>
      <protection/>
    </xf>
    <xf numFmtId="3" fontId="59" fillId="33" borderId="10" xfId="54" applyNumberFormat="1" applyFont="1" applyFill="1" applyBorder="1" applyAlignment="1">
      <alignment horizontal="left" vertical="center" wrapText="1"/>
      <protection/>
    </xf>
    <xf numFmtId="0" fontId="0" fillId="14" borderId="14" xfId="0" applyFont="1" applyFill="1" applyBorder="1" applyAlignment="1">
      <alignment horizontal="center" vertical="center" wrapText="1"/>
    </xf>
    <xf numFmtId="0" fontId="0" fillId="14" borderId="10" xfId="0" applyFont="1" applyFill="1" applyBorder="1" applyAlignment="1">
      <alignment horizontal="center" vertical="center" wrapText="1"/>
    </xf>
    <xf numFmtId="9" fontId="0" fillId="14" borderId="13" xfId="60" applyNumberFormat="1" applyFont="1" applyFill="1" applyBorder="1" applyAlignment="1">
      <alignment horizontal="center" vertical="center" wrapText="1"/>
    </xf>
    <xf numFmtId="9" fontId="0" fillId="14" borderId="10" xfId="0" applyNumberFormat="1" applyFont="1" applyFill="1" applyBorder="1" applyAlignment="1">
      <alignment horizontal="center" vertical="center" wrapText="1"/>
    </xf>
    <xf numFmtId="0" fontId="0" fillId="12" borderId="10" xfId="0" applyFont="1" applyFill="1" applyBorder="1" applyAlignment="1">
      <alignment horizontal="center"/>
    </xf>
    <xf numFmtId="0" fontId="0" fillId="12" borderId="10" xfId="0" applyFont="1" applyFill="1" applyBorder="1" applyAlignment="1">
      <alignment horizontal="left" vertical="center" wrapText="1"/>
    </xf>
    <xf numFmtId="9" fontId="0" fillId="12" borderId="10" xfId="0" applyNumberFormat="1" applyFont="1" applyFill="1" applyBorder="1" applyAlignment="1">
      <alignment horizontal="left" vertical="center" wrapText="1"/>
    </xf>
    <xf numFmtId="0" fontId="4" fillId="12" borderId="10" xfId="0" applyFont="1" applyFill="1" applyBorder="1" applyAlignment="1">
      <alignment horizontal="left" vertical="center" wrapText="1"/>
    </xf>
    <xf numFmtId="0" fontId="60" fillId="17" borderId="10" xfId="0" applyFont="1" applyFill="1" applyBorder="1" applyAlignment="1">
      <alignment vertical="center" wrapText="1"/>
    </xf>
    <xf numFmtId="9" fontId="60" fillId="17" borderId="10" xfId="0" applyNumberFormat="1" applyFont="1" applyFill="1" applyBorder="1" applyAlignment="1">
      <alignment horizontal="center" vertical="center" wrapText="1"/>
    </xf>
    <xf numFmtId="0" fontId="0" fillId="13" borderId="10" xfId="0" applyFont="1" applyFill="1" applyBorder="1" applyAlignment="1">
      <alignment horizontal="center" vertical="center" wrapText="1"/>
    </xf>
    <xf numFmtId="3" fontId="0" fillId="13" borderId="10" xfId="0" applyNumberFormat="1" applyFont="1" applyFill="1" applyBorder="1" applyAlignment="1">
      <alignment horizontal="center" vertical="center" wrapText="1"/>
    </xf>
    <xf numFmtId="14" fontId="0" fillId="13" borderId="10" xfId="0" applyNumberFormat="1" applyFont="1" applyFill="1" applyBorder="1" applyAlignment="1">
      <alignment horizontal="justify" vertical="center"/>
    </xf>
    <xf numFmtId="0" fontId="0" fillId="13" borderId="10" xfId="0" applyFont="1" applyFill="1" applyBorder="1" applyAlignment="1">
      <alignment horizontal="center" vertical="center"/>
    </xf>
    <xf numFmtId="0" fontId="0" fillId="13" borderId="10" xfId="0" applyFont="1" applyFill="1" applyBorder="1" applyAlignment="1">
      <alignment vertical="center"/>
    </xf>
    <xf numFmtId="44" fontId="0" fillId="13" borderId="10" xfId="51" applyFont="1" applyFill="1" applyBorder="1" applyAlignment="1">
      <alignment horizontal="justify" vertical="top"/>
    </xf>
    <xf numFmtId="10" fontId="60" fillId="17" borderId="10" xfId="0" applyNumberFormat="1" applyFont="1" applyFill="1" applyBorder="1" applyAlignment="1">
      <alignment horizontal="center" vertical="center" wrapText="1"/>
    </xf>
    <xf numFmtId="0" fontId="60" fillId="17" borderId="10" xfId="0" applyFont="1" applyFill="1" applyBorder="1" applyAlignment="1">
      <alignment horizontal="justify" vertical="center" wrapText="1"/>
    </xf>
    <xf numFmtId="14" fontId="0" fillId="13" borderId="16" xfId="0" applyNumberFormat="1" applyFont="1" applyFill="1" applyBorder="1" applyAlignment="1">
      <alignment horizontal="justify" vertical="center"/>
    </xf>
    <xf numFmtId="0" fontId="0" fillId="13" borderId="16" xfId="0" applyFont="1" applyFill="1" applyBorder="1" applyAlignment="1">
      <alignment horizontal="center" vertical="center"/>
    </xf>
    <xf numFmtId="0" fontId="0" fillId="13" borderId="16" xfId="0" applyFont="1" applyFill="1" applyBorder="1" applyAlignment="1">
      <alignment vertical="center"/>
    </xf>
    <xf numFmtId="0" fontId="0" fillId="13" borderId="19" xfId="0" applyFont="1" applyFill="1" applyBorder="1" applyAlignment="1">
      <alignment horizontal="justify" vertical="top"/>
    </xf>
    <xf numFmtId="0" fontId="0" fillId="13" borderId="14" xfId="0" applyFont="1" applyFill="1" applyBorder="1" applyAlignment="1">
      <alignment horizontal="justify" vertical="center"/>
    </xf>
    <xf numFmtId="0" fontId="0" fillId="13" borderId="12" xfId="0" applyFont="1" applyFill="1" applyBorder="1" applyAlignment="1">
      <alignment horizontal="justify" vertical="center"/>
    </xf>
    <xf numFmtId="0" fontId="0" fillId="13" borderId="12" xfId="0" applyFont="1" applyFill="1" applyBorder="1" applyAlignment="1">
      <alignment horizontal="center" vertical="center"/>
    </xf>
    <xf numFmtId="0" fontId="0" fillId="13" borderId="12" xfId="0" applyFont="1" applyFill="1" applyBorder="1" applyAlignment="1">
      <alignment vertical="center"/>
    </xf>
    <xf numFmtId="0" fontId="0" fillId="13" borderId="15" xfId="0" applyFont="1" applyFill="1" applyBorder="1" applyAlignment="1">
      <alignment horizontal="justify" vertical="center"/>
    </xf>
    <xf numFmtId="0" fontId="0" fillId="13" borderId="13" xfId="0" applyFont="1" applyFill="1" applyBorder="1" applyAlignment="1">
      <alignment horizontal="justify" vertical="center"/>
    </xf>
    <xf numFmtId="0" fontId="0" fillId="13" borderId="13" xfId="0" applyFont="1" applyFill="1" applyBorder="1" applyAlignment="1">
      <alignment horizontal="center" vertical="center"/>
    </xf>
    <xf numFmtId="0" fontId="0" fillId="13" borderId="13" xfId="0" applyFont="1" applyFill="1" applyBorder="1" applyAlignment="1">
      <alignment vertical="center"/>
    </xf>
    <xf numFmtId="0" fontId="0" fillId="12" borderId="11" xfId="0" applyFont="1" applyFill="1" applyBorder="1" applyAlignment="1">
      <alignment horizontal="center"/>
    </xf>
    <xf numFmtId="0" fontId="0" fillId="12" borderId="13" xfId="0" applyFont="1" applyFill="1" applyBorder="1" applyAlignment="1">
      <alignment horizontal="center" vertical="center"/>
    </xf>
    <xf numFmtId="0" fontId="0" fillId="12" borderId="13" xfId="0" applyFont="1" applyFill="1" applyBorder="1" applyAlignment="1">
      <alignment vertical="center"/>
    </xf>
    <xf numFmtId="3" fontId="0" fillId="12" borderId="10" xfId="0" applyNumberFormat="1" applyFont="1" applyFill="1" applyBorder="1" applyAlignment="1">
      <alignment horizontal="center" vertical="top"/>
    </xf>
    <xf numFmtId="44" fontId="0" fillId="12" borderId="10" xfId="51" applyFont="1" applyFill="1" applyBorder="1" applyAlignment="1">
      <alignment horizontal="justify" vertical="top"/>
    </xf>
    <xf numFmtId="14" fontId="0" fillId="12" borderId="10" xfId="0" applyNumberFormat="1" applyFont="1" applyFill="1" applyBorder="1" applyAlignment="1">
      <alignment horizontal="justify" vertical="center"/>
    </xf>
    <xf numFmtId="0" fontId="0" fillId="12" borderId="20" xfId="0" applyFont="1" applyFill="1" applyBorder="1" applyAlignment="1">
      <alignment horizontal="center"/>
    </xf>
    <xf numFmtId="0" fontId="0" fillId="12" borderId="21" xfId="0" applyFont="1" applyFill="1" applyBorder="1" applyAlignment="1">
      <alignment horizontal="justify" vertical="top"/>
    </xf>
    <xf numFmtId="0" fontId="0" fillId="12" borderId="21" xfId="0" applyFont="1" applyFill="1" applyBorder="1" applyAlignment="1">
      <alignment horizontal="center" vertical="top"/>
    </xf>
    <xf numFmtId="0" fontId="0" fillId="12" borderId="10" xfId="0" applyFont="1" applyFill="1" applyBorder="1" applyAlignment="1">
      <alignment horizontal="justify" vertical="center"/>
    </xf>
    <xf numFmtId="0" fontId="0" fillId="12" borderId="14" xfId="0" applyFont="1" applyFill="1" applyBorder="1" applyAlignment="1">
      <alignment horizontal="center" vertical="top" wrapText="1"/>
    </xf>
    <xf numFmtId="0" fontId="61" fillId="12" borderId="14" xfId="0" applyFont="1" applyFill="1" applyBorder="1" applyAlignment="1">
      <alignment horizontal="center" vertical="top" wrapText="1"/>
    </xf>
    <xf numFmtId="0" fontId="0" fillId="12" borderId="13" xfId="0" applyFont="1" applyFill="1" applyBorder="1" applyAlignment="1">
      <alignment horizontal="justify" vertical="top" wrapText="1"/>
    </xf>
    <xf numFmtId="0" fontId="0" fillId="12" borderId="15" xfId="0" applyFont="1" applyFill="1" applyBorder="1" applyAlignment="1">
      <alignment horizontal="center" vertical="top" wrapText="1"/>
    </xf>
    <xf numFmtId="0" fontId="0" fillId="12" borderId="13" xfId="0" applyFont="1" applyFill="1" applyBorder="1" applyAlignment="1">
      <alignment horizontal="justify" vertical="top"/>
    </xf>
    <xf numFmtId="0" fontId="0" fillId="17" borderId="13" xfId="0" applyFont="1" applyFill="1" applyBorder="1" applyAlignment="1">
      <alignment horizontal="justify" vertical="top" wrapText="1"/>
    </xf>
    <xf numFmtId="0" fontId="0" fillId="17" borderId="22" xfId="0" applyFont="1" applyFill="1" applyBorder="1" applyAlignment="1">
      <alignment horizontal="justify" vertical="top" wrapText="1"/>
    </xf>
    <xf numFmtId="1" fontId="0" fillId="17" borderId="16" xfId="0" applyNumberFormat="1" applyFont="1" applyFill="1" applyBorder="1" applyAlignment="1">
      <alignment horizontal="justify" vertical="top"/>
    </xf>
    <xf numFmtId="0" fontId="0" fillId="17" borderId="23" xfId="0" applyFont="1" applyFill="1" applyBorder="1" applyAlignment="1">
      <alignment horizontal="justify" vertical="top" wrapText="1"/>
    </xf>
    <xf numFmtId="14" fontId="0" fillId="17" borderId="13" xfId="0" applyNumberFormat="1" applyFont="1" applyFill="1" applyBorder="1" applyAlignment="1">
      <alignment horizontal="justify" vertical="center" wrapText="1"/>
    </xf>
    <xf numFmtId="0" fontId="0" fillId="17" borderId="13" xfId="0" applyFont="1" applyFill="1" applyBorder="1" applyAlignment="1">
      <alignment vertical="center" wrapText="1"/>
    </xf>
    <xf numFmtId="41" fontId="0" fillId="17" borderId="13" xfId="50" applyFont="1" applyFill="1" applyBorder="1" applyAlignment="1">
      <alignment horizontal="center" vertical="top" wrapText="1"/>
    </xf>
    <xf numFmtId="44" fontId="0" fillId="17" borderId="10" xfId="51" applyFont="1" applyFill="1" applyBorder="1" applyAlignment="1">
      <alignment horizontal="justify" vertical="top" wrapText="1"/>
    </xf>
    <xf numFmtId="0" fontId="0" fillId="17" borderId="16" xfId="0" applyFont="1" applyFill="1" applyBorder="1" applyAlignment="1">
      <alignment horizontal="justify" vertical="top" wrapText="1"/>
    </xf>
    <xf numFmtId="9" fontId="0" fillId="17" borderId="16" xfId="0" applyNumberFormat="1" applyFont="1" applyFill="1" applyBorder="1" applyAlignment="1">
      <alignment horizontal="justify" vertical="top" wrapText="1"/>
    </xf>
    <xf numFmtId="1" fontId="0" fillId="17" borderId="12" xfId="0" applyNumberFormat="1" applyFont="1" applyFill="1" applyBorder="1" applyAlignment="1">
      <alignment horizontal="justify" vertical="top" wrapText="1"/>
    </xf>
    <xf numFmtId="0" fontId="0" fillId="17" borderId="21" xfId="0" applyFont="1" applyFill="1" applyBorder="1" applyAlignment="1">
      <alignment horizontal="justify" vertical="top" wrapText="1"/>
    </xf>
    <xf numFmtId="14" fontId="0" fillId="17" borderId="10" xfId="0" applyNumberFormat="1" applyFont="1" applyFill="1" applyBorder="1" applyAlignment="1">
      <alignment horizontal="justify" vertical="center" wrapText="1"/>
    </xf>
    <xf numFmtId="41" fontId="0" fillId="17" borderId="10" xfId="50" applyFont="1" applyFill="1" applyBorder="1" applyAlignment="1">
      <alignment horizontal="center" vertical="top" wrapText="1"/>
    </xf>
    <xf numFmtId="0" fontId="0" fillId="15" borderId="13" xfId="0" applyFont="1" applyFill="1" applyBorder="1" applyAlignment="1">
      <alignment horizontal="center" vertical="center" wrapText="1"/>
    </xf>
    <xf numFmtId="14" fontId="0" fillId="15" borderId="10" xfId="0" applyNumberFormat="1" applyFont="1" applyFill="1" applyBorder="1" applyAlignment="1">
      <alignment horizontal="justify" vertical="center"/>
    </xf>
    <xf numFmtId="0" fontId="0" fillId="15" borderId="16" xfId="0" applyFont="1" applyFill="1" applyBorder="1" applyAlignment="1">
      <alignment horizontal="center" vertical="center"/>
    </xf>
    <xf numFmtId="0" fontId="0" fillId="15" borderId="16" xfId="0" applyFont="1" applyFill="1" applyBorder="1" applyAlignment="1">
      <alignment vertical="center"/>
    </xf>
    <xf numFmtId="0" fontId="0" fillId="15" borderId="10" xfId="0" applyFont="1" applyFill="1" applyBorder="1" applyAlignment="1">
      <alignment horizontal="justify" vertical="top"/>
    </xf>
    <xf numFmtId="0" fontId="0" fillId="15" borderId="12" xfId="0" applyFont="1" applyFill="1" applyBorder="1" applyAlignment="1">
      <alignment horizontal="center"/>
    </xf>
    <xf numFmtId="0" fontId="0" fillId="15" borderId="13" xfId="0" applyFont="1" applyFill="1" applyBorder="1" applyAlignment="1">
      <alignment horizontal="center"/>
    </xf>
    <xf numFmtId="0" fontId="0" fillId="33" borderId="16" xfId="0" applyFont="1" applyFill="1" applyBorder="1" applyAlignment="1">
      <alignment horizontal="center" vertical="center" wrapText="1"/>
    </xf>
    <xf numFmtId="0" fontId="0" fillId="33" borderId="12" xfId="0" applyFont="1" applyFill="1" applyBorder="1" applyAlignment="1">
      <alignment horizontal="center" vertical="center" wrapText="1"/>
    </xf>
    <xf numFmtId="1" fontId="0" fillId="33" borderId="16" xfId="0" applyNumberFormat="1" applyFont="1" applyFill="1" applyBorder="1" applyAlignment="1">
      <alignment horizontal="left" vertical="top" wrapText="1"/>
    </xf>
    <xf numFmtId="0" fontId="0" fillId="33" borderId="16" xfId="0" applyFont="1" applyFill="1" applyBorder="1" applyAlignment="1">
      <alignment horizontal="left" vertical="top" wrapText="1"/>
    </xf>
    <xf numFmtId="14" fontId="0" fillId="33" borderId="16" xfId="0" applyNumberFormat="1" applyFont="1" applyFill="1" applyBorder="1" applyAlignment="1">
      <alignment horizontal="justify" vertical="center" wrapText="1"/>
    </xf>
    <xf numFmtId="1" fontId="4" fillId="33" borderId="10" xfId="0" applyNumberFormat="1" applyFont="1" applyFill="1" applyBorder="1" applyAlignment="1">
      <alignment horizontal="center" vertical="center" wrapText="1"/>
    </xf>
    <xf numFmtId="0" fontId="0" fillId="33" borderId="16" xfId="0" applyFont="1" applyFill="1" applyBorder="1" applyAlignment="1">
      <alignment vertical="center" wrapText="1"/>
    </xf>
    <xf numFmtId="3" fontId="0" fillId="33" borderId="16" xfId="0" applyNumberFormat="1" applyFont="1" applyFill="1" applyBorder="1" applyAlignment="1">
      <alignment horizontal="center" vertical="center" wrapText="1"/>
    </xf>
    <xf numFmtId="44" fontId="0" fillId="33" borderId="10" xfId="51" applyFont="1" applyFill="1" applyBorder="1" applyAlignment="1">
      <alignment horizontal="center" vertical="center" wrapText="1"/>
    </xf>
    <xf numFmtId="3" fontId="0" fillId="33" borderId="10" xfId="0" applyNumberFormat="1"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13" borderId="20" xfId="0" applyFont="1" applyFill="1" applyBorder="1" applyAlignment="1">
      <alignment horizontal="center" vertical="center" wrapText="1"/>
    </xf>
    <xf numFmtId="9" fontId="0" fillId="13" borderId="16" xfId="0" applyNumberFormat="1" applyFont="1" applyFill="1" applyBorder="1" applyAlignment="1">
      <alignment horizontal="center" vertical="center" wrapText="1"/>
    </xf>
    <xf numFmtId="0" fontId="0" fillId="13" borderId="22" xfId="0" applyFont="1" applyFill="1" applyBorder="1" applyAlignment="1">
      <alignment horizontal="center" vertical="center" wrapText="1"/>
    </xf>
    <xf numFmtId="1" fontId="0" fillId="13" borderId="16" xfId="60" applyNumberFormat="1" applyFont="1" applyFill="1" applyBorder="1" applyAlignment="1">
      <alignment horizontal="center"/>
    </xf>
    <xf numFmtId="0" fontId="0" fillId="13" borderId="14" xfId="0" applyFont="1" applyFill="1" applyBorder="1" applyAlignment="1">
      <alignment horizontal="center" vertical="center" wrapText="1"/>
    </xf>
    <xf numFmtId="9" fontId="0" fillId="13" borderId="12" xfId="0" applyNumberFormat="1" applyFont="1" applyFill="1" applyBorder="1" applyAlignment="1">
      <alignment horizontal="center" vertical="center" wrapText="1"/>
    </xf>
    <xf numFmtId="0" fontId="0" fillId="13" borderId="0" xfId="0" applyFont="1" applyFill="1" applyBorder="1" applyAlignment="1">
      <alignment horizontal="center" vertical="center" wrapText="1"/>
    </xf>
    <xf numFmtId="0" fontId="0" fillId="13" borderId="12" xfId="0" applyFont="1" applyFill="1" applyBorder="1" applyAlignment="1">
      <alignment horizontal="center"/>
    </xf>
    <xf numFmtId="0" fontId="0" fillId="13" borderId="21" xfId="0" applyFont="1" applyFill="1" applyBorder="1" applyAlignment="1">
      <alignment horizontal="justify" vertical="top"/>
    </xf>
    <xf numFmtId="0" fontId="0" fillId="13" borderId="21" xfId="0" applyFont="1" applyFill="1" applyBorder="1" applyAlignment="1">
      <alignment horizontal="center" vertical="center"/>
    </xf>
    <xf numFmtId="0" fontId="0" fillId="13" borderId="15" xfId="0" applyFont="1" applyFill="1" applyBorder="1" applyAlignment="1">
      <alignment/>
    </xf>
    <xf numFmtId="0" fontId="0" fillId="13" borderId="13" xfId="0" applyFont="1" applyFill="1" applyBorder="1" applyAlignment="1">
      <alignment/>
    </xf>
    <xf numFmtId="0" fontId="0" fillId="13" borderId="17" xfId="0" applyFont="1" applyFill="1" applyBorder="1" applyAlignment="1">
      <alignment/>
    </xf>
    <xf numFmtId="0" fontId="0" fillId="13" borderId="13" xfId="0" applyFont="1" applyFill="1" applyBorder="1" applyAlignment="1">
      <alignment horizontal="center"/>
    </xf>
    <xf numFmtId="0" fontId="0" fillId="13" borderId="13" xfId="0" applyFont="1" applyFill="1" applyBorder="1" applyAlignment="1">
      <alignment horizontal="justify" vertical="top"/>
    </xf>
    <xf numFmtId="1" fontId="0" fillId="13" borderId="13" xfId="0" applyNumberFormat="1" applyFont="1" applyFill="1" applyBorder="1" applyAlignment="1">
      <alignment horizontal="justify" vertical="top"/>
    </xf>
    <xf numFmtId="0" fontId="0" fillId="13" borderId="18" xfId="0" applyFont="1" applyFill="1" applyBorder="1" applyAlignment="1">
      <alignment horizontal="justify" vertical="top"/>
    </xf>
    <xf numFmtId="0" fontId="0" fillId="13" borderId="18" xfId="0" applyFont="1" applyFill="1" applyBorder="1" applyAlignment="1">
      <alignment horizontal="center" vertical="center"/>
    </xf>
    <xf numFmtId="0" fontId="0" fillId="33" borderId="13" xfId="0" applyFont="1" applyFill="1" applyBorder="1" applyAlignment="1">
      <alignment horizontal="center" vertical="top" wrapText="1"/>
    </xf>
    <xf numFmtId="9" fontId="0" fillId="33" borderId="13" xfId="0" applyNumberFormat="1" applyFont="1" applyFill="1" applyBorder="1" applyAlignment="1">
      <alignment horizontal="center" vertical="top" wrapText="1"/>
    </xf>
    <xf numFmtId="0" fontId="4" fillId="33" borderId="13" xfId="0" applyFont="1" applyFill="1" applyBorder="1" applyAlignment="1">
      <alignment horizontal="center" vertical="top" wrapText="1"/>
    </xf>
    <xf numFmtId="0" fontId="4" fillId="33" borderId="13" xfId="0" applyFont="1" applyFill="1" applyBorder="1" applyAlignment="1">
      <alignment horizontal="justify" vertical="top" wrapText="1"/>
    </xf>
    <xf numFmtId="1" fontId="0" fillId="33" borderId="10" xfId="0" applyNumberFormat="1" applyFont="1" applyFill="1" applyBorder="1" applyAlignment="1">
      <alignment horizontal="justify" vertical="top"/>
    </xf>
    <xf numFmtId="0" fontId="4" fillId="33" borderId="10" xfId="0" applyFont="1" applyFill="1" applyBorder="1" applyAlignment="1">
      <alignment horizontal="center" vertical="top" wrapText="1"/>
    </xf>
    <xf numFmtId="0" fontId="4" fillId="33" borderId="10" xfId="0" applyFont="1" applyFill="1" applyBorder="1" applyAlignment="1">
      <alignment vertical="top" wrapText="1"/>
    </xf>
    <xf numFmtId="0" fontId="4" fillId="33" borderId="10" xfId="0" applyFont="1" applyFill="1" applyBorder="1" applyAlignment="1">
      <alignment horizontal="center" vertical="center" wrapText="1"/>
    </xf>
    <xf numFmtId="14" fontId="4" fillId="33" borderId="10" xfId="0" applyNumberFormat="1" applyFont="1" applyFill="1" applyBorder="1" applyAlignment="1">
      <alignment horizontal="justify" vertical="center" wrapText="1"/>
    </xf>
    <xf numFmtId="0" fontId="4" fillId="33" borderId="10" xfId="0" applyFont="1" applyFill="1" applyBorder="1" applyAlignment="1">
      <alignment vertical="center" wrapText="1"/>
    </xf>
    <xf numFmtId="3" fontId="4" fillId="33" borderId="10" xfId="0" applyNumberFormat="1" applyFont="1" applyFill="1" applyBorder="1" applyAlignment="1">
      <alignment horizontal="center" vertical="top" wrapText="1"/>
    </xf>
    <xf numFmtId="44" fontId="4" fillId="33" borderId="10" xfId="51" applyFont="1" applyFill="1" applyBorder="1" applyAlignment="1">
      <alignment horizontal="center" vertical="top" wrapText="1"/>
    </xf>
    <xf numFmtId="0" fontId="0" fillId="7" borderId="24" xfId="0" applyFont="1" applyFill="1" applyBorder="1" applyAlignment="1">
      <alignment horizontal="center" vertical="center" wrapText="1"/>
    </xf>
    <xf numFmtId="3" fontId="0" fillId="7" borderId="16" xfId="0" applyNumberFormat="1" applyFont="1" applyFill="1" applyBorder="1" applyAlignment="1">
      <alignment horizontal="center"/>
    </xf>
    <xf numFmtId="4" fontId="0" fillId="7" borderId="16" xfId="0" applyNumberFormat="1" applyFont="1" applyFill="1" applyBorder="1" applyAlignment="1">
      <alignment horizontal="center"/>
    </xf>
    <xf numFmtId="0" fontId="0" fillId="7" borderId="10" xfId="0" applyFont="1" applyFill="1" applyBorder="1" applyAlignment="1">
      <alignment horizontal="justify" vertical="top"/>
    </xf>
    <xf numFmtId="0" fontId="0" fillId="7" borderId="10" xfId="0" applyFont="1" applyFill="1" applyBorder="1" applyAlignment="1">
      <alignment horizontal="center" vertical="center"/>
    </xf>
    <xf numFmtId="14" fontId="0" fillId="7" borderId="10" xfId="0" applyNumberFormat="1" applyFont="1" applyFill="1" applyBorder="1" applyAlignment="1">
      <alignment horizontal="justify" vertical="center"/>
    </xf>
    <xf numFmtId="0" fontId="0" fillId="7" borderId="10" xfId="0" applyFont="1" applyFill="1" applyBorder="1" applyAlignment="1">
      <alignment horizontal="center" vertical="top"/>
    </xf>
    <xf numFmtId="0" fontId="0" fillId="7" borderId="10" xfId="0" applyFont="1" applyFill="1" applyBorder="1" applyAlignment="1">
      <alignment horizontal="center" vertical="center" wrapText="1"/>
    </xf>
    <xf numFmtId="0" fontId="0" fillId="7" borderId="10" xfId="0" applyFont="1" applyFill="1" applyBorder="1" applyAlignment="1">
      <alignment vertical="center"/>
    </xf>
    <xf numFmtId="0" fontId="0" fillId="7" borderId="23" xfId="0" applyFont="1" applyFill="1" applyBorder="1" applyAlignment="1">
      <alignment horizontal="justify" vertical="top"/>
    </xf>
    <xf numFmtId="3" fontId="0" fillId="7" borderId="23" xfId="0" applyNumberFormat="1" applyFont="1" applyFill="1" applyBorder="1" applyAlignment="1">
      <alignment horizontal="center" vertical="top"/>
    </xf>
    <xf numFmtId="44" fontId="0" fillId="7" borderId="10" xfId="51" applyFont="1" applyFill="1" applyBorder="1" applyAlignment="1">
      <alignment horizontal="center" vertical="top"/>
    </xf>
    <xf numFmtId="3" fontId="0" fillId="7" borderId="10" xfId="0" applyNumberFormat="1" applyFont="1" applyFill="1" applyBorder="1" applyAlignment="1">
      <alignment horizontal="center" vertical="top"/>
    </xf>
    <xf numFmtId="0" fontId="0" fillId="7" borderId="16" xfId="0" applyFont="1" applyFill="1" applyBorder="1" applyAlignment="1">
      <alignment horizontal="center" vertical="center" wrapText="1"/>
    </xf>
    <xf numFmtId="1" fontId="0" fillId="7" borderId="10" xfId="60" applyNumberFormat="1" applyFont="1" applyFill="1" applyBorder="1" applyAlignment="1">
      <alignment horizontal="center" vertical="top"/>
    </xf>
    <xf numFmtId="0" fontId="0" fillId="7" borderId="22" xfId="0" applyFont="1" applyFill="1" applyBorder="1" applyAlignment="1">
      <alignment horizontal="justify" vertical="top"/>
    </xf>
    <xf numFmtId="3" fontId="0" fillId="7" borderId="16" xfId="0" applyNumberFormat="1" applyFont="1" applyFill="1" applyBorder="1" applyAlignment="1">
      <alignment horizontal="center" vertical="top"/>
    </xf>
    <xf numFmtId="164" fontId="0" fillId="7" borderId="16" xfId="0" applyNumberFormat="1" applyFont="1" applyFill="1" applyBorder="1" applyAlignment="1">
      <alignment horizontal="justify" vertical="top"/>
    </xf>
    <xf numFmtId="44" fontId="0" fillId="7" borderId="16" xfId="51" applyFont="1" applyFill="1" applyBorder="1" applyAlignment="1">
      <alignment horizontal="center" vertical="top"/>
    </xf>
    <xf numFmtId="0" fontId="0" fillId="7" borderId="12" xfId="0" applyFont="1" applyFill="1" applyBorder="1" applyAlignment="1">
      <alignment horizontal="center" vertical="center" wrapText="1"/>
    </xf>
    <xf numFmtId="0" fontId="0" fillId="7" borderId="14" xfId="0" applyFont="1" applyFill="1" applyBorder="1" applyAlignment="1">
      <alignment horizontal="justify" vertical="top"/>
    </xf>
    <xf numFmtId="3" fontId="0" fillId="7" borderId="12" xfId="0" applyNumberFormat="1" applyFont="1" applyFill="1" applyBorder="1" applyAlignment="1">
      <alignment horizontal="center" vertical="top"/>
    </xf>
    <xf numFmtId="44" fontId="0" fillId="7" borderId="12" xfId="51" applyFont="1" applyFill="1" applyBorder="1" applyAlignment="1">
      <alignment horizontal="center" vertical="top"/>
    </xf>
    <xf numFmtId="3" fontId="59" fillId="7" borderId="10" xfId="0" applyNumberFormat="1" applyFont="1" applyFill="1" applyBorder="1" applyAlignment="1">
      <alignment horizontal="left" vertical="top" wrapText="1"/>
    </xf>
    <xf numFmtId="0" fontId="0" fillId="14" borderId="13" xfId="0" applyFont="1" applyFill="1" applyBorder="1" applyAlignment="1">
      <alignment horizontal="center" vertical="center" wrapText="1"/>
    </xf>
    <xf numFmtId="0" fontId="0" fillId="14" borderId="20" xfId="0" applyFont="1" applyFill="1" applyBorder="1" applyAlignment="1">
      <alignment horizontal="justify" vertical="top" wrapText="1"/>
    </xf>
    <xf numFmtId="1" fontId="0" fillId="14" borderId="16" xfId="0" applyNumberFormat="1" applyFont="1" applyFill="1" applyBorder="1" applyAlignment="1">
      <alignment horizontal="justify" vertical="top"/>
    </xf>
    <xf numFmtId="0" fontId="0" fillId="14" borderId="10" xfId="0" applyFont="1" applyFill="1" applyBorder="1" applyAlignment="1">
      <alignment horizontal="justify" vertical="top" wrapText="1"/>
    </xf>
    <xf numFmtId="0" fontId="0" fillId="14" borderId="10" xfId="0" applyFont="1" applyFill="1" applyBorder="1" applyAlignment="1">
      <alignment horizontal="center" vertical="top" wrapText="1"/>
    </xf>
    <xf numFmtId="14" fontId="0" fillId="14" borderId="13" xfId="0" applyNumberFormat="1" applyFont="1" applyFill="1" applyBorder="1" applyAlignment="1">
      <alignment horizontal="justify" vertical="center" wrapText="1"/>
    </xf>
    <xf numFmtId="0" fontId="0" fillId="14" borderId="20" xfId="0" applyFont="1" applyFill="1" applyBorder="1" applyAlignment="1">
      <alignment horizontal="center" vertical="center" wrapText="1"/>
    </xf>
    <xf numFmtId="0" fontId="0" fillId="14" borderId="20" xfId="0" applyFont="1" applyFill="1" applyBorder="1" applyAlignment="1">
      <alignment vertical="center" wrapText="1"/>
    </xf>
    <xf numFmtId="4" fontId="0" fillId="14" borderId="16" xfId="0" applyNumberFormat="1" applyFont="1" applyFill="1" applyBorder="1" applyAlignment="1">
      <alignment horizontal="justify" vertical="top" wrapText="1"/>
    </xf>
    <xf numFmtId="44" fontId="0" fillId="14" borderId="16" xfId="51" applyFont="1" applyFill="1" applyBorder="1" applyAlignment="1">
      <alignment horizontal="justify" vertical="top" wrapText="1"/>
    </xf>
    <xf numFmtId="0" fontId="0" fillId="14" borderId="14" xfId="0" applyFont="1" applyFill="1" applyBorder="1" applyAlignment="1">
      <alignment horizontal="justify" vertical="top" wrapText="1"/>
    </xf>
    <xf numFmtId="1" fontId="0" fillId="14" borderId="12" xfId="0" applyNumberFormat="1" applyFont="1" applyFill="1" applyBorder="1" applyAlignment="1">
      <alignment horizontal="center" vertical="center" wrapText="1"/>
    </xf>
    <xf numFmtId="0" fontId="0" fillId="14" borderId="12" xfId="0" applyFont="1" applyFill="1" applyBorder="1" applyAlignment="1">
      <alignment horizontal="center" vertical="center" wrapText="1"/>
    </xf>
    <xf numFmtId="14" fontId="0" fillId="14" borderId="10" xfId="0" applyNumberFormat="1" applyFont="1" applyFill="1" applyBorder="1" applyAlignment="1">
      <alignment horizontal="justify" vertical="center" wrapText="1"/>
    </xf>
    <xf numFmtId="44" fontId="0" fillId="14" borderId="12" xfId="51" applyFont="1" applyFill="1" applyBorder="1" applyAlignment="1">
      <alignment horizontal="center" vertical="center" wrapText="1"/>
    </xf>
    <xf numFmtId="0" fontId="0" fillId="14" borderId="16" xfId="0" applyFont="1" applyFill="1" applyBorder="1" applyAlignment="1">
      <alignment horizontal="justify" vertical="top" wrapText="1"/>
    </xf>
    <xf numFmtId="0" fontId="0" fillId="14" borderId="16" xfId="0" applyFont="1" applyFill="1" applyBorder="1" applyAlignment="1">
      <alignment horizontal="center" vertical="top" wrapText="1"/>
    </xf>
    <xf numFmtId="1" fontId="0" fillId="17" borderId="13" xfId="0" applyNumberFormat="1" applyFont="1" applyFill="1" applyBorder="1" applyAlignment="1">
      <alignment horizontal="center" vertical="center" wrapText="1"/>
    </xf>
    <xf numFmtId="0" fontId="0" fillId="17" borderId="10" xfId="0" applyFont="1" applyFill="1" applyBorder="1" applyAlignment="1">
      <alignment vertical="center" wrapText="1"/>
    </xf>
    <xf numFmtId="3" fontId="0" fillId="17" borderId="13" xfId="0" applyNumberFormat="1" applyFont="1" applyFill="1" applyBorder="1" applyAlignment="1">
      <alignment horizontal="center" vertical="center" wrapText="1"/>
    </xf>
    <xf numFmtId="44" fontId="0" fillId="17" borderId="10" xfId="51" applyFont="1" applyFill="1" applyBorder="1" applyAlignment="1">
      <alignment horizontal="center" vertical="center" wrapText="1"/>
    </xf>
    <xf numFmtId="3" fontId="0" fillId="17" borderId="10" xfId="0" applyNumberFormat="1" applyFont="1" applyFill="1" applyBorder="1" applyAlignment="1">
      <alignment horizontal="center" vertical="center" wrapText="1"/>
    </xf>
    <xf numFmtId="14" fontId="0" fillId="33" borderId="10" xfId="0" applyNumberFormat="1" applyFont="1" applyFill="1" applyBorder="1" applyAlignment="1">
      <alignment horizontal="justify" vertical="center" wrapText="1"/>
    </xf>
    <xf numFmtId="0" fontId="0" fillId="33" borderId="10" xfId="0" applyFont="1" applyFill="1" applyBorder="1" applyAlignment="1">
      <alignment vertical="center" wrapText="1"/>
    </xf>
    <xf numFmtId="0" fontId="0" fillId="33" borderId="10" xfId="0" applyFont="1" applyFill="1" applyBorder="1" applyAlignment="1">
      <alignment horizontal="justify" vertical="center" wrapText="1"/>
    </xf>
    <xf numFmtId="1" fontId="0" fillId="17" borderId="10" xfId="0" applyNumberFormat="1" applyFont="1" applyFill="1" applyBorder="1" applyAlignment="1">
      <alignment horizontal="center" vertical="top" wrapText="1"/>
    </xf>
    <xf numFmtId="0" fontId="0" fillId="17" borderId="10" xfId="0" applyFont="1" applyFill="1" applyBorder="1" applyAlignment="1">
      <alignment vertical="top" wrapText="1"/>
    </xf>
    <xf numFmtId="1" fontId="0" fillId="17" borderId="10" xfId="0" applyNumberFormat="1" applyFont="1" applyFill="1" applyBorder="1" applyAlignment="1">
      <alignment horizontal="center" vertical="center" wrapText="1"/>
    </xf>
    <xf numFmtId="0" fontId="0" fillId="17" borderId="14" xfId="0" applyFont="1" applyFill="1" applyBorder="1" applyAlignment="1">
      <alignment horizontal="justify" vertical="top" wrapText="1"/>
    </xf>
    <xf numFmtId="1" fontId="0" fillId="17" borderId="12" xfId="0" applyNumberFormat="1" applyFont="1" applyFill="1" applyBorder="1" applyAlignment="1">
      <alignment horizontal="center" vertical="top" wrapText="1"/>
    </xf>
    <xf numFmtId="0" fontId="0" fillId="17" borderId="21" xfId="0" applyFont="1" applyFill="1" applyBorder="1" applyAlignment="1">
      <alignment vertical="top" wrapText="1"/>
    </xf>
    <xf numFmtId="0" fontId="0" fillId="17" borderId="10" xfId="0" applyFont="1" applyFill="1" applyBorder="1" applyAlignment="1">
      <alignment horizontal="justify" vertical="center" wrapText="1"/>
    </xf>
    <xf numFmtId="0" fontId="0" fillId="17" borderId="21" xfId="0" applyFont="1" applyFill="1" applyBorder="1" applyAlignment="1">
      <alignment horizontal="center" vertical="center" wrapText="1"/>
    </xf>
    <xf numFmtId="0" fontId="0" fillId="34" borderId="14" xfId="0" applyFont="1" applyFill="1" applyBorder="1" applyAlignment="1">
      <alignment horizontal="justify" vertical="top"/>
    </xf>
    <xf numFmtId="1" fontId="0" fillId="34" borderId="12" xfId="0" applyNumberFormat="1" applyFont="1" applyFill="1" applyBorder="1" applyAlignment="1">
      <alignment horizontal="center" vertical="top"/>
    </xf>
    <xf numFmtId="0" fontId="0" fillId="34" borderId="21" xfId="0" applyFont="1" applyFill="1" applyBorder="1" applyAlignment="1">
      <alignment horizontal="justify" vertical="top"/>
    </xf>
    <xf numFmtId="0" fontId="0" fillId="34" borderId="10" xfId="0" applyFont="1" applyFill="1" applyBorder="1" applyAlignment="1">
      <alignment horizontal="justify" vertical="top"/>
    </xf>
    <xf numFmtId="0" fontId="0" fillId="34" borderId="10" xfId="0" applyFont="1" applyFill="1" applyBorder="1" applyAlignment="1">
      <alignment horizontal="center" vertical="center"/>
    </xf>
    <xf numFmtId="14" fontId="0" fillId="34" borderId="10" xfId="0" applyNumberFormat="1" applyFont="1" applyFill="1" applyBorder="1" applyAlignment="1">
      <alignment horizontal="justify" vertical="center"/>
    </xf>
    <xf numFmtId="1" fontId="0" fillId="34" borderId="10" xfId="0" applyNumberFormat="1" applyFont="1" applyFill="1" applyBorder="1" applyAlignment="1">
      <alignment horizontal="center" vertical="center"/>
    </xf>
    <xf numFmtId="0" fontId="0" fillId="34" borderId="10" xfId="0" applyFont="1" applyFill="1" applyBorder="1" applyAlignment="1">
      <alignment vertical="center"/>
    </xf>
    <xf numFmtId="0" fontId="0" fillId="34" borderId="10" xfId="0" applyFont="1" applyFill="1" applyBorder="1" applyAlignment="1">
      <alignment horizontal="center" vertical="top"/>
    </xf>
    <xf numFmtId="3" fontId="0" fillId="34" borderId="10" xfId="0" applyNumberFormat="1" applyFont="1" applyFill="1" applyBorder="1" applyAlignment="1">
      <alignment horizontal="center" vertical="top"/>
    </xf>
    <xf numFmtId="44" fontId="0" fillId="34" borderId="10" xfId="51" applyFont="1" applyFill="1" applyBorder="1" applyAlignment="1">
      <alignment horizontal="center" vertical="top"/>
    </xf>
    <xf numFmtId="3" fontId="0" fillId="34" borderId="10" xfId="0" applyNumberFormat="1" applyFont="1" applyFill="1" applyBorder="1" applyAlignment="1">
      <alignment horizontal="center" vertical="center" wrapText="1"/>
    </xf>
    <xf numFmtId="0" fontId="0" fillId="34" borderId="12" xfId="0" applyFont="1" applyFill="1" applyBorder="1" applyAlignment="1">
      <alignment horizontal="justify" vertical="top"/>
    </xf>
    <xf numFmtId="1" fontId="0" fillId="34" borderId="12" xfId="0" applyNumberFormat="1" applyFont="1" applyFill="1" applyBorder="1" applyAlignment="1">
      <alignment horizontal="center"/>
    </xf>
    <xf numFmtId="0" fontId="0" fillId="34" borderId="12" xfId="0" applyFont="1" applyFill="1" applyBorder="1" applyAlignment="1">
      <alignment horizontal="center"/>
    </xf>
    <xf numFmtId="3" fontId="0" fillId="34" borderId="10" xfId="0" applyNumberFormat="1" applyFont="1" applyFill="1" applyBorder="1" applyAlignment="1">
      <alignment horizontal="justify" vertical="top"/>
    </xf>
    <xf numFmtId="44" fontId="0" fillId="34" borderId="10" xfId="51" applyFont="1" applyFill="1" applyBorder="1" applyAlignment="1">
      <alignment horizontal="justify" vertical="top"/>
    </xf>
    <xf numFmtId="1" fontId="0" fillId="17" borderId="10" xfId="0" applyNumberFormat="1" applyFont="1" applyFill="1" applyBorder="1" applyAlignment="1">
      <alignment horizontal="left" vertical="top" wrapText="1"/>
    </xf>
    <xf numFmtId="0" fontId="0" fillId="17" borderId="10" xfId="0" applyFont="1" applyFill="1" applyBorder="1" applyAlignment="1">
      <alignment horizontal="center" vertical="top" wrapText="1"/>
    </xf>
    <xf numFmtId="0" fontId="0" fillId="33" borderId="10" xfId="0" applyFont="1" applyFill="1" applyBorder="1" applyAlignment="1">
      <alignment horizontal="left" vertical="top" wrapText="1"/>
    </xf>
    <xf numFmtId="0" fontId="0" fillId="17" borderId="10" xfId="0" applyFont="1" applyFill="1" applyBorder="1" applyAlignment="1">
      <alignment horizontal="left" vertical="top" wrapText="1"/>
    </xf>
    <xf numFmtId="9" fontId="0" fillId="33" borderId="10" xfId="0" applyNumberFormat="1" applyFont="1" applyFill="1" applyBorder="1" applyAlignment="1">
      <alignment horizontal="center" vertical="center" wrapText="1"/>
    </xf>
    <xf numFmtId="0" fontId="0" fillId="11" borderId="10" xfId="0" applyFont="1" applyFill="1" applyBorder="1" applyAlignment="1">
      <alignment horizontal="center" vertical="center" wrapText="1"/>
    </xf>
    <xf numFmtId="0" fontId="0" fillId="11" borderId="10" xfId="0" applyFont="1" applyFill="1" applyBorder="1" applyAlignment="1">
      <alignment horizontal="center"/>
    </xf>
    <xf numFmtId="0" fontId="0" fillId="11" borderId="10" xfId="0" applyFont="1" applyFill="1" applyBorder="1" applyAlignment="1">
      <alignment horizontal="justify" vertical="top"/>
    </xf>
    <xf numFmtId="0" fontId="0" fillId="11" borderId="10" xfId="0" applyFont="1" applyFill="1" applyBorder="1" applyAlignment="1">
      <alignment horizontal="center" vertical="top"/>
    </xf>
    <xf numFmtId="14" fontId="0" fillId="11" borderId="10" xfId="0" applyNumberFormat="1" applyFont="1" applyFill="1" applyBorder="1" applyAlignment="1">
      <alignment horizontal="justify" vertical="center"/>
    </xf>
    <xf numFmtId="0" fontId="0" fillId="11" borderId="10" xfId="0" applyFont="1" applyFill="1" applyBorder="1" applyAlignment="1">
      <alignment vertical="center" wrapText="1"/>
    </xf>
    <xf numFmtId="3" fontId="0" fillId="11" borderId="10" xfId="0" applyNumberFormat="1" applyFont="1" applyFill="1" applyBorder="1" applyAlignment="1">
      <alignment horizontal="center" vertical="top"/>
    </xf>
    <xf numFmtId="44" fontId="0" fillId="11" borderId="10" xfId="51" applyFont="1" applyFill="1" applyBorder="1" applyAlignment="1">
      <alignment horizontal="center" vertical="top"/>
    </xf>
    <xf numFmtId="0" fontId="0" fillId="11" borderId="10" xfId="0" applyFont="1" applyFill="1" applyBorder="1" applyAlignment="1">
      <alignment/>
    </xf>
    <xf numFmtId="44" fontId="0" fillId="11" borderId="10" xfId="51" applyFont="1" applyFill="1" applyBorder="1" applyAlignment="1">
      <alignment/>
    </xf>
    <xf numFmtId="3" fontId="0" fillId="17" borderId="10" xfId="0" applyNumberFormat="1" applyFont="1" applyFill="1" applyBorder="1" applyAlignment="1">
      <alignment horizontal="justify" vertical="top" wrapText="1"/>
    </xf>
    <xf numFmtId="3" fontId="0" fillId="17" borderId="10" xfId="0" applyNumberFormat="1" applyFont="1" applyFill="1" applyBorder="1" applyAlignment="1">
      <alignment horizontal="left" vertical="top" wrapText="1"/>
    </xf>
    <xf numFmtId="3" fontId="0" fillId="17" borderId="10" xfId="0" applyNumberFormat="1" applyFont="1" applyFill="1" applyBorder="1" applyAlignment="1">
      <alignment vertical="center" wrapText="1"/>
    </xf>
    <xf numFmtId="3" fontId="0" fillId="17" borderId="16" xfId="0" applyNumberFormat="1" applyFont="1" applyFill="1" applyBorder="1" applyAlignment="1">
      <alignment horizontal="center" vertical="center" wrapText="1"/>
    </xf>
    <xf numFmtId="3" fontId="0" fillId="17" borderId="16" xfId="0" applyNumberFormat="1" applyFont="1" applyFill="1" applyBorder="1" applyAlignment="1">
      <alignment horizontal="justify" vertical="top" wrapText="1"/>
    </xf>
    <xf numFmtId="1" fontId="0" fillId="17" borderId="16" xfId="0" applyNumberFormat="1" applyFont="1" applyFill="1" applyBorder="1" applyAlignment="1">
      <alignment horizontal="center" vertical="center" wrapText="1"/>
    </xf>
    <xf numFmtId="0" fontId="0" fillId="13" borderId="10" xfId="0" applyFont="1" applyFill="1" applyBorder="1" applyAlignment="1">
      <alignment horizontal="left" vertical="center" wrapText="1"/>
    </xf>
    <xf numFmtId="0" fontId="0" fillId="13" borderId="10" xfId="0" applyFont="1" applyFill="1" applyBorder="1" applyAlignment="1">
      <alignment vertical="center" wrapText="1"/>
    </xf>
    <xf numFmtId="0" fontId="0" fillId="13" borderId="12" xfId="0" applyFont="1" applyFill="1" applyBorder="1" applyAlignment="1">
      <alignment horizontal="left" vertical="center" wrapText="1"/>
    </xf>
    <xf numFmtId="0" fontId="0" fillId="13" borderId="10" xfId="0" applyFont="1" applyFill="1" applyBorder="1" applyAlignment="1">
      <alignment/>
    </xf>
    <xf numFmtId="44" fontId="0" fillId="13" borderId="10" xfId="51" applyFont="1" applyFill="1" applyBorder="1" applyAlignment="1">
      <alignment/>
    </xf>
    <xf numFmtId="0" fontId="0" fillId="13" borderId="10" xfId="0" applyFont="1" applyFill="1" applyBorder="1" applyAlignment="1">
      <alignment horizontal="justify" vertical="center" wrapText="1"/>
    </xf>
    <xf numFmtId="0" fontId="0" fillId="5" borderId="10" xfId="0" applyFont="1" applyFill="1" applyBorder="1" applyAlignment="1">
      <alignment horizontal="center" vertical="center" wrapText="1"/>
    </xf>
    <xf numFmtId="0" fontId="0" fillId="5" borderId="10" xfId="0" applyFont="1" applyFill="1" applyBorder="1" applyAlignment="1">
      <alignment horizontal="justify" vertical="top" wrapText="1"/>
    </xf>
    <xf numFmtId="0" fontId="0" fillId="5" borderId="10" xfId="0" applyFont="1" applyFill="1" applyBorder="1" applyAlignment="1">
      <alignment horizontal="center" vertical="top" wrapText="1"/>
    </xf>
    <xf numFmtId="14" fontId="0" fillId="5" borderId="10" xfId="0" applyNumberFormat="1" applyFont="1" applyFill="1" applyBorder="1" applyAlignment="1">
      <alignment horizontal="justify" vertical="center"/>
    </xf>
    <xf numFmtId="0" fontId="0" fillId="5" borderId="10" xfId="0" applyFont="1" applyFill="1" applyBorder="1" applyAlignment="1">
      <alignment horizontal="center" vertical="center"/>
    </xf>
    <xf numFmtId="0" fontId="0" fillId="5" borderId="10" xfId="0" applyFont="1" applyFill="1" applyBorder="1" applyAlignment="1">
      <alignment vertical="center" wrapText="1"/>
    </xf>
    <xf numFmtId="164" fontId="0" fillId="5" borderId="10" xfId="0" applyNumberFormat="1" applyFont="1" applyFill="1" applyBorder="1" applyAlignment="1">
      <alignment horizontal="left" vertical="top"/>
    </xf>
    <xf numFmtId="3" fontId="0" fillId="5" borderId="10" xfId="0" applyNumberFormat="1" applyFont="1" applyFill="1" applyBorder="1" applyAlignment="1">
      <alignment horizontal="center" vertical="top"/>
    </xf>
    <xf numFmtId="164" fontId="0" fillId="5" borderId="10" xfId="0" applyNumberFormat="1" applyFont="1" applyFill="1" applyBorder="1" applyAlignment="1">
      <alignment horizontal="justify" vertical="top"/>
    </xf>
    <xf numFmtId="44" fontId="0" fillId="5" borderId="10" xfId="51" applyFont="1" applyFill="1" applyBorder="1" applyAlignment="1">
      <alignment horizontal="justify" vertical="top"/>
    </xf>
    <xf numFmtId="0" fontId="0" fillId="5" borderId="11" xfId="0" applyFont="1" applyFill="1" applyBorder="1" applyAlignment="1">
      <alignment horizontal="justify" vertical="top" wrapText="1"/>
    </xf>
    <xf numFmtId="0" fontId="0" fillId="5" borderId="10" xfId="0" applyFont="1" applyFill="1" applyBorder="1" applyAlignment="1">
      <alignment horizontal="center" vertical="top"/>
    </xf>
    <xf numFmtId="0" fontId="0" fillId="5" borderId="10" xfId="0" applyFont="1" applyFill="1" applyBorder="1" applyAlignment="1">
      <alignment horizontal="center"/>
    </xf>
    <xf numFmtId="0" fontId="0" fillId="5" borderId="10" xfId="0" applyFont="1" applyFill="1" applyBorder="1" applyAlignment="1">
      <alignment horizontal="justify" vertical="top"/>
    </xf>
    <xf numFmtId="0" fontId="0" fillId="5" borderId="10" xfId="0" applyFont="1" applyFill="1" applyBorder="1" applyAlignment="1">
      <alignment/>
    </xf>
    <xf numFmtId="44" fontId="0" fillId="5" borderId="10" xfId="51" applyFont="1" applyFill="1" applyBorder="1" applyAlignment="1">
      <alignment/>
    </xf>
    <xf numFmtId="9" fontId="0" fillId="5" borderId="10" xfId="0" applyNumberFormat="1" applyFont="1" applyFill="1" applyBorder="1" applyAlignment="1">
      <alignment horizontal="center" vertical="center" wrapText="1"/>
    </xf>
    <xf numFmtId="0" fontId="0" fillId="5" borderId="14" xfId="0" applyFont="1" applyFill="1" applyBorder="1" applyAlignment="1">
      <alignment horizontal="justify" vertical="top"/>
    </xf>
    <xf numFmtId="0" fontId="0" fillId="5" borderId="14" xfId="0" applyFont="1" applyFill="1" applyBorder="1" applyAlignment="1">
      <alignment horizontal="center" vertical="top"/>
    </xf>
    <xf numFmtId="0" fontId="0" fillId="33" borderId="10" xfId="0" applyFont="1" applyFill="1" applyBorder="1" applyAlignment="1">
      <alignment horizontal="center" vertical="center"/>
    </xf>
    <xf numFmtId="0" fontId="0" fillId="33" borderId="10" xfId="0" applyFont="1" applyFill="1" applyBorder="1" applyAlignment="1">
      <alignment horizontal="justify" vertical="top"/>
    </xf>
    <xf numFmtId="14" fontId="0" fillId="33" borderId="10" xfId="0" applyNumberFormat="1" applyFont="1" applyFill="1" applyBorder="1" applyAlignment="1">
      <alignment horizontal="justify" vertical="center"/>
    </xf>
    <xf numFmtId="1" fontId="0" fillId="33" borderId="10" xfId="0" applyNumberFormat="1" applyFont="1" applyFill="1" applyBorder="1" applyAlignment="1">
      <alignment horizontal="center" vertical="center"/>
    </xf>
    <xf numFmtId="0" fontId="0" fillId="33" borderId="10" xfId="0" applyFont="1" applyFill="1" applyBorder="1" applyAlignment="1">
      <alignment horizontal="left" vertical="center" wrapText="1"/>
    </xf>
    <xf numFmtId="0" fontId="0" fillId="33" borderId="10" xfId="0" applyFont="1" applyFill="1" applyBorder="1" applyAlignment="1">
      <alignment vertical="center"/>
    </xf>
    <xf numFmtId="3" fontId="0" fillId="33" borderId="10" xfId="0" applyNumberFormat="1" applyFont="1" applyFill="1" applyBorder="1" applyAlignment="1">
      <alignment horizontal="justify" vertical="top"/>
    </xf>
    <xf numFmtId="44" fontId="0" fillId="33" borderId="10" xfId="51" applyFont="1" applyFill="1" applyBorder="1" applyAlignment="1">
      <alignment horizontal="justify" vertical="top"/>
    </xf>
    <xf numFmtId="1" fontId="0" fillId="33" borderId="10" xfId="0" applyNumberFormat="1" applyFont="1" applyFill="1" applyBorder="1" applyAlignment="1">
      <alignment/>
    </xf>
    <xf numFmtId="0" fontId="0" fillId="33" borderId="10" xfId="0" applyFont="1" applyFill="1" applyBorder="1" applyAlignment="1">
      <alignment/>
    </xf>
    <xf numFmtId="3" fontId="0" fillId="33" borderId="10" xfId="0" applyNumberFormat="1" applyFont="1" applyFill="1" applyBorder="1" applyAlignment="1">
      <alignment horizontal="center" vertical="top"/>
    </xf>
    <xf numFmtId="44" fontId="0" fillId="33" borderId="10" xfId="51" applyFont="1" applyFill="1" applyBorder="1" applyAlignment="1">
      <alignment/>
    </xf>
    <xf numFmtId="0" fontId="0" fillId="33" borderId="13" xfId="0" applyFont="1" applyFill="1" applyBorder="1" applyAlignment="1">
      <alignment horizontal="center" vertical="center" wrapText="1"/>
    </xf>
    <xf numFmtId="0" fontId="0" fillId="33" borderId="16" xfId="0" applyFont="1" applyFill="1" applyBorder="1" applyAlignment="1">
      <alignment horizontal="center"/>
    </xf>
    <xf numFmtId="0" fontId="0" fillId="33" borderId="16" xfId="0" applyFont="1" applyFill="1" applyBorder="1" applyAlignment="1">
      <alignment horizontal="justify" vertical="top"/>
    </xf>
    <xf numFmtId="1" fontId="0" fillId="33" borderId="16" xfId="0" applyNumberFormat="1" applyFont="1" applyFill="1" applyBorder="1" applyAlignment="1">
      <alignment/>
    </xf>
    <xf numFmtId="0" fontId="0" fillId="17" borderId="10" xfId="0" applyFont="1" applyFill="1" applyBorder="1" applyAlignment="1">
      <alignment vertical="center"/>
    </xf>
    <xf numFmtId="0" fontId="0" fillId="34" borderId="12" xfId="0" applyFont="1" applyFill="1" applyBorder="1" applyAlignment="1">
      <alignment horizontal="center" vertical="center" wrapText="1"/>
    </xf>
    <xf numFmtId="0" fontId="0" fillId="34" borderId="13" xfId="0" applyFont="1" applyFill="1" applyBorder="1" applyAlignment="1">
      <alignment horizontal="center" vertical="center" wrapText="1"/>
    </xf>
    <xf numFmtId="0" fontId="0" fillId="34" borderId="16" xfId="0" applyFont="1" applyFill="1" applyBorder="1" applyAlignment="1">
      <alignment horizontal="center" vertical="center" wrapText="1"/>
    </xf>
    <xf numFmtId="0" fontId="0" fillId="34" borderId="14" xfId="0" applyFont="1" applyFill="1" applyBorder="1" applyAlignment="1">
      <alignment horizontal="justify" vertical="center"/>
    </xf>
    <xf numFmtId="1" fontId="0" fillId="34" borderId="12" xfId="0" applyNumberFormat="1" applyFont="1" applyFill="1" applyBorder="1" applyAlignment="1">
      <alignment horizontal="justify" vertical="center"/>
    </xf>
    <xf numFmtId="0" fontId="0" fillId="34" borderId="21" xfId="0" applyFont="1" applyFill="1" applyBorder="1" applyAlignment="1">
      <alignment horizontal="justify" vertical="center"/>
    </xf>
    <xf numFmtId="0" fontId="0" fillId="34" borderId="10" xfId="0" applyFont="1" applyFill="1" applyBorder="1" applyAlignment="1">
      <alignment horizontal="justify" vertical="center"/>
    </xf>
    <xf numFmtId="3" fontId="0" fillId="34" borderId="10" xfId="0" applyNumberFormat="1" applyFont="1" applyFill="1" applyBorder="1" applyAlignment="1">
      <alignment horizontal="justify" vertical="center"/>
    </xf>
    <xf numFmtId="44" fontId="0" fillId="34" borderId="10" xfId="51" applyFont="1" applyFill="1" applyBorder="1" applyAlignment="1">
      <alignment horizontal="justify" vertical="center"/>
    </xf>
    <xf numFmtId="0" fontId="0" fillId="34" borderId="16" xfId="0" applyFont="1" applyFill="1" applyBorder="1" applyAlignment="1">
      <alignment horizontal="center" vertical="center"/>
    </xf>
    <xf numFmtId="0" fontId="0" fillId="34" borderId="12" xfId="0" applyFont="1" applyFill="1" applyBorder="1" applyAlignment="1">
      <alignment horizontal="justify" vertical="center"/>
    </xf>
    <xf numFmtId="1" fontId="0" fillId="34" borderId="12" xfId="0" applyNumberFormat="1" applyFont="1" applyFill="1" applyBorder="1" applyAlignment="1">
      <alignment horizontal="center" vertical="center"/>
    </xf>
    <xf numFmtId="0" fontId="0" fillId="34" borderId="12" xfId="0" applyFont="1" applyFill="1" applyBorder="1" applyAlignment="1">
      <alignment horizontal="center" vertical="center"/>
    </xf>
    <xf numFmtId="2" fontId="0" fillId="34" borderId="10" xfId="0" applyNumberFormat="1" applyFont="1" applyFill="1" applyBorder="1" applyAlignment="1">
      <alignment horizontal="center" vertical="center"/>
    </xf>
    <xf numFmtId="0" fontId="0" fillId="34" borderId="13" xfId="0" applyFont="1" applyFill="1" applyBorder="1" applyAlignment="1">
      <alignment horizontal="center"/>
    </xf>
    <xf numFmtId="0" fontId="0" fillId="34" borderId="13" xfId="0" applyFont="1" applyFill="1" applyBorder="1" applyAlignment="1">
      <alignment horizontal="justify" vertical="top"/>
    </xf>
    <xf numFmtId="1" fontId="0" fillId="34" borderId="13" xfId="0" applyNumberFormat="1" applyFont="1" applyFill="1" applyBorder="1" applyAlignment="1">
      <alignment horizontal="center"/>
    </xf>
    <xf numFmtId="0" fontId="0" fillId="34" borderId="10" xfId="0" applyFont="1" applyFill="1" applyBorder="1" applyAlignment="1">
      <alignment/>
    </xf>
    <xf numFmtId="0" fontId="0" fillId="34" borderId="10" xfId="0" applyFont="1" applyFill="1" applyBorder="1" applyAlignment="1">
      <alignment horizontal="center"/>
    </xf>
    <xf numFmtId="2" fontId="0" fillId="34" borderId="10" xfId="0" applyNumberFormat="1" applyFont="1" applyFill="1" applyBorder="1" applyAlignment="1">
      <alignment horizontal="center"/>
    </xf>
    <xf numFmtId="0" fontId="0" fillId="19" borderId="13" xfId="0" applyFont="1" applyFill="1" applyBorder="1" applyAlignment="1">
      <alignment horizontal="center" vertical="center" wrapText="1"/>
    </xf>
    <xf numFmtId="1" fontId="0" fillId="19" borderId="10" xfId="0" applyNumberFormat="1" applyFont="1" applyFill="1" applyBorder="1" applyAlignment="1">
      <alignment horizontal="center" vertical="center"/>
    </xf>
    <xf numFmtId="44" fontId="0" fillId="19" borderId="10" xfId="51" applyFont="1" applyFill="1" applyBorder="1" applyAlignment="1">
      <alignment horizontal="center" vertical="top"/>
    </xf>
    <xf numFmtId="44" fontId="0" fillId="19" borderId="10" xfId="51" applyFont="1" applyFill="1" applyBorder="1" applyAlignment="1">
      <alignment/>
    </xf>
    <xf numFmtId="0" fontId="0" fillId="36" borderId="10" xfId="0" applyFont="1" applyFill="1" applyBorder="1" applyAlignment="1">
      <alignment horizontal="center" vertical="center" wrapText="1"/>
    </xf>
    <xf numFmtId="9" fontId="0" fillId="36" borderId="10" xfId="0" applyNumberFormat="1" applyFont="1" applyFill="1" applyBorder="1" applyAlignment="1">
      <alignment horizontal="center" vertical="center" wrapText="1"/>
    </xf>
    <xf numFmtId="0" fontId="0" fillId="36" borderId="10" xfId="0" applyFont="1" applyFill="1" applyBorder="1" applyAlignment="1">
      <alignment horizontal="center" vertical="top"/>
    </xf>
    <xf numFmtId="14" fontId="0" fillId="36" borderId="10" xfId="0" applyNumberFormat="1" applyFont="1" applyFill="1" applyBorder="1" applyAlignment="1">
      <alignment horizontal="justify" vertical="center"/>
    </xf>
    <xf numFmtId="0" fontId="0" fillId="36" borderId="10" xfId="0" applyFont="1" applyFill="1" applyBorder="1" applyAlignment="1">
      <alignment horizontal="center" vertical="center"/>
    </xf>
    <xf numFmtId="0" fontId="0" fillId="36" borderId="10" xfId="0" applyFont="1" applyFill="1" applyBorder="1" applyAlignment="1">
      <alignment horizontal="justify" vertical="top"/>
    </xf>
    <xf numFmtId="3" fontId="0" fillId="36" borderId="10" xfId="0" applyNumberFormat="1" applyFont="1" applyFill="1" applyBorder="1" applyAlignment="1">
      <alignment horizontal="center" vertical="top"/>
    </xf>
    <xf numFmtId="44" fontId="0" fillId="36" borderId="10" xfId="51" applyFont="1" applyFill="1" applyBorder="1" applyAlignment="1">
      <alignment horizontal="justify" vertical="top"/>
    </xf>
    <xf numFmtId="1" fontId="0" fillId="36" borderId="10" xfId="60" applyNumberFormat="1" applyFont="1" applyFill="1" applyBorder="1" applyAlignment="1">
      <alignment horizontal="center" vertical="center" wrapText="1"/>
    </xf>
    <xf numFmtId="175" fontId="0" fillId="36" borderId="10" xfId="60" applyNumberFormat="1" applyFont="1" applyFill="1" applyBorder="1" applyAlignment="1">
      <alignment horizontal="center" vertical="center" wrapText="1"/>
    </xf>
    <xf numFmtId="2" fontId="0" fillId="36" borderId="10" xfId="60" applyNumberFormat="1" applyFont="1" applyFill="1" applyBorder="1" applyAlignment="1">
      <alignment horizontal="center" vertical="center" wrapText="1"/>
    </xf>
    <xf numFmtId="0" fontId="0" fillId="37" borderId="10" xfId="0" applyFont="1" applyFill="1" applyBorder="1" applyAlignment="1">
      <alignment horizontal="center" vertical="top"/>
    </xf>
    <xf numFmtId="0" fontId="0" fillId="36" borderId="10" xfId="0" applyFont="1" applyFill="1" applyBorder="1" applyAlignment="1">
      <alignment/>
    </xf>
    <xf numFmtId="44" fontId="0" fillId="36" borderId="10" xfId="51" applyFont="1" applyFill="1" applyBorder="1" applyAlignment="1">
      <alignment/>
    </xf>
    <xf numFmtId="9" fontId="0" fillId="13" borderId="10" xfId="0" applyNumberFormat="1" applyFont="1" applyFill="1" applyBorder="1" applyAlignment="1">
      <alignment horizontal="center" vertical="center" wrapText="1"/>
    </xf>
    <xf numFmtId="1" fontId="0" fillId="13" borderId="10" xfId="0" applyNumberFormat="1" applyFont="1" applyFill="1" applyBorder="1" applyAlignment="1">
      <alignment horizontal="center"/>
    </xf>
    <xf numFmtId="0" fontId="0" fillId="13" borderId="10" xfId="0" applyFont="1" applyFill="1" applyBorder="1" applyAlignment="1">
      <alignment horizontal="center"/>
    </xf>
    <xf numFmtId="44" fontId="0" fillId="13" borderId="10" xfId="51" applyFont="1" applyFill="1" applyBorder="1" applyAlignment="1">
      <alignment horizontal="center" vertical="top"/>
    </xf>
    <xf numFmtId="1" fontId="0" fillId="13" borderId="12" xfId="0" applyNumberFormat="1" applyFont="1" applyFill="1" applyBorder="1" applyAlignment="1">
      <alignment vertical="top"/>
    </xf>
    <xf numFmtId="0" fontId="0" fillId="13" borderId="12" xfId="0" applyFont="1" applyFill="1" applyBorder="1" applyAlignment="1">
      <alignment vertical="top"/>
    </xf>
    <xf numFmtId="0" fontId="58" fillId="33" borderId="19" xfId="54" applyNumberFormat="1" applyFont="1" applyFill="1" applyBorder="1" applyAlignment="1">
      <alignment horizontal="center" vertical="center" wrapText="1"/>
      <protection/>
    </xf>
    <xf numFmtId="0" fontId="58" fillId="33" borderId="19" xfId="54" applyNumberFormat="1" applyFont="1" applyFill="1" applyBorder="1" applyAlignment="1">
      <alignment vertical="center" wrapText="1"/>
      <protection/>
    </xf>
    <xf numFmtId="0" fontId="58" fillId="33" borderId="19" xfId="54" applyNumberFormat="1" applyFont="1" applyFill="1" applyBorder="1" applyAlignment="1">
      <alignment horizontal="left" vertical="center" wrapText="1"/>
      <protection/>
    </xf>
    <xf numFmtId="3" fontId="58" fillId="33" borderId="19" xfId="54" applyNumberFormat="1" applyFont="1" applyFill="1" applyBorder="1" applyAlignment="1">
      <alignment horizontal="left" vertical="center" wrapText="1"/>
      <protection/>
    </xf>
    <xf numFmtId="44" fontId="58" fillId="33" borderId="10" xfId="51" applyFont="1" applyFill="1" applyBorder="1" applyAlignment="1">
      <alignment horizontal="left" vertical="center" wrapText="1"/>
    </xf>
    <xf numFmtId="1" fontId="0" fillId="33" borderId="10" xfId="0" applyNumberFormat="1" applyFont="1" applyFill="1" applyBorder="1" applyAlignment="1">
      <alignment vertical="top"/>
    </xf>
    <xf numFmtId="0" fontId="0" fillId="33" borderId="10" xfId="0" applyFont="1" applyFill="1" applyBorder="1" applyAlignment="1">
      <alignment vertical="top"/>
    </xf>
    <xf numFmtId="0" fontId="0" fillId="33" borderId="16" xfId="0" applyFont="1" applyFill="1" applyBorder="1" applyAlignment="1">
      <alignment vertical="top" wrapText="1"/>
    </xf>
    <xf numFmtId="0" fontId="0" fillId="33" borderId="12" xfId="0" applyFont="1" applyFill="1" applyBorder="1" applyAlignment="1">
      <alignment vertical="top" wrapText="1"/>
    </xf>
    <xf numFmtId="0" fontId="0" fillId="33" borderId="11" xfId="0" applyFont="1" applyFill="1" applyBorder="1" applyAlignment="1">
      <alignment horizontal="center" vertical="top"/>
    </xf>
    <xf numFmtId="14" fontId="0" fillId="33" borderId="20" xfId="0" applyNumberFormat="1" applyFont="1" applyFill="1" applyBorder="1" applyAlignment="1">
      <alignment horizontal="justify" vertical="center" wrapText="1"/>
    </xf>
    <xf numFmtId="0" fontId="0" fillId="33" borderId="13" xfId="0" applyFont="1" applyFill="1" applyBorder="1" applyAlignment="1">
      <alignment vertical="top" wrapText="1"/>
    </xf>
    <xf numFmtId="14" fontId="0" fillId="33" borderId="15" xfId="0" applyNumberFormat="1" applyFont="1" applyFill="1" applyBorder="1" applyAlignment="1">
      <alignment horizontal="justify" vertical="center" wrapText="1"/>
    </xf>
    <xf numFmtId="0" fontId="0" fillId="17" borderId="10" xfId="0" applyFont="1" applyFill="1" applyBorder="1" applyAlignment="1">
      <alignment horizontal="justify" vertical="top"/>
    </xf>
    <xf numFmtId="1" fontId="0" fillId="17" borderId="10" xfId="0" applyNumberFormat="1" applyFont="1" applyFill="1" applyBorder="1" applyAlignment="1">
      <alignment horizontal="justify" vertical="top"/>
    </xf>
    <xf numFmtId="164" fontId="0" fillId="17" borderId="10" xfId="0" applyNumberFormat="1" applyFont="1" applyFill="1" applyBorder="1" applyAlignment="1">
      <alignment horizontal="center" vertical="center" wrapText="1"/>
    </xf>
    <xf numFmtId="3" fontId="35" fillId="13" borderId="12" xfId="0" applyNumberFormat="1" applyFont="1" applyFill="1" applyBorder="1" applyAlignment="1">
      <alignment horizontal="center" vertical="top"/>
    </xf>
    <xf numFmtId="0" fontId="62" fillId="0" borderId="10" xfId="0" applyFont="1" applyFill="1" applyBorder="1" applyAlignment="1">
      <alignment horizontal="left" vertical="center" wrapText="1"/>
    </xf>
    <xf numFmtId="0" fontId="59" fillId="17" borderId="10" xfId="0" applyFont="1" applyFill="1" applyBorder="1" applyAlignment="1">
      <alignment horizontal="left" vertical="top" wrapText="1"/>
    </xf>
    <xf numFmtId="0" fontId="59" fillId="15" borderId="10" xfId="54" applyFont="1" applyFill="1" applyBorder="1" applyAlignment="1">
      <alignment horizontal="left" vertical="top" wrapText="1"/>
      <protection/>
    </xf>
    <xf numFmtId="0" fontId="59" fillId="15" borderId="10" xfId="0" applyFont="1" applyFill="1" applyBorder="1" applyAlignment="1">
      <alignment horizontal="left" wrapText="1"/>
    </xf>
    <xf numFmtId="0" fontId="59" fillId="15" borderId="16" xfId="0" applyFont="1" applyFill="1" applyBorder="1" applyAlignment="1">
      <alignment horizontal="left" vertical="center" wrapText="1"/>
    </xf>
    <xf numFmtId="0" fontId="59" fillId="33" borderId="10" xfId="0" applyFont="1" applyFill="1" applyBorder="1" applyAlignment="1">
      <alignment horizontal="left" vertical="center" wrapText="1"/>
    </xf>
    <xf numFmtId="0" fontId="59" fillId="13" borderId="10" xfId="0" applyFont="1" applyFill="1" applyBorder="1" applyAlignment="1">
      <alignment horizontal="left" vertical="top" wrapText="1"/>
    </xf>
    <xf numFmtId="0" fontId="59" fillId="3" borderId="10" xfId="0" applyFont="1" applyFill="1" applyBorder="1" applyAlignment="1">
      <alignment horizontal="left" vertical="top" wrapText="1"/>
    </xf>
    <xf numFmtId="0" fontId="10" fillId="33" borderId="10" xfId="0" applyFont="1" applyFill="1" applyBorder="1" applyAlignment="1">
      <alignment horizontal="left" vertical="top" wrapText="1"/>
    </xf>
    <xf numFmtId="0" fontId="59" fillId="7" borderId="10" xfId="0" applyFont="1" applyFill="1" applyBorder="1" applyAlignment="1">
      <alignment horizontal="left" vertical="center" wrapText="1"/>
    </xf>
    <xf numFmtId="4" fontId="0" fillId="14" borderId="10" xfId="0" applyNumberFormat="1" applyFont="1" applyFill="1" applyBorder="1" applyAlignment="1">
      <alignment horizontal="left" vertical="top" wrapText="1"/>
    </xf>
    <xf numFmtId="0" fontId="59" fillId="17" borderId="10" xfId="0" applyFont="1" applyFill="1" applyBorder="1" applyAlignment="1">
      <alignment horizontal="left" vertical="center" wrapText="1"/>
    </xf>
    <xf numFmtId="0" fontId="10" fillId="33" borderId="10" xfId="0" applyFont="1" applyFill="1" applyBorder="1" applyAlignment="1">
      <alignment horizontal="left" vertical="center" wrapText="1"/>
    </xf>
    <xf numFmtId="0" fontId="10" fillId="17" borderId="10" xfId="0" applyFont="1" applyFill="1" applyBorder="1" applyAlignment="1">
      <alignment horizontal="left" vertical="center" wrapText="1"/>
    </xf>
    <xf numFmtId="3" fontId="59" fillId="34" borderId="10" xfId="0" applyNumberFormat="1" applyFont="1" applyFill="1" applyBorder="1" applyAlignment="1">
      <alignment horizontal="left" vertical="top" wrapText="1"/>
    </xf>
    <xf numFmtId="3" fontId="59" fillId="17" borderId="10" xfId="0" applyNumberFormat="1" applyFont="1" applyFill="1" applyBorder="1" applyAlignment="1">
      <alignment horizontal="left" vertical="center" wrapText="1"/>
    </xf>
    <xf numFmtId="0" fontId="59" fillId="11" borderId="10" xfId="0" applyFont="1" applyFill="1" applyBorder="1" applyAlignment="1">
      <alignment horizontal="left" wrapText="1"/>
    </xf>
    <xf numFmtId="3" fontId="59" fillId="13" borderId="10" xfId="0" applyNumberFormat="1" applyFont="1" applyFill="1" applyBorder="1" applyAlignment="1">
      <alignment horizontal="left" vertical="top" wrapText="1"/>
    </xf>
    <xf numFmtId="164" fontId="59" fillId="5" borderId="10" xfId="0" applyNumberFormat="1" applyFont="1" applyFill="1" applyBorder="1" applyAlignment="1">
      <alignment horizontal="left" vertical="top" wrapText="1"/>
    </xf>
    <xf numFmtId="0" fontId="59" fillId="33" borderId="10" xfId="0" applyFont="1" applyFill="1" applyBorder="1" applyAlignment="1">
      <alignment horizontal="left" wrapText="1"/>
    </xf>
    <xf numFmtId="3" fontId="59" fillId="19" borderId="10" xfId="0" applyNumberFormat="1" applyFont="1" applyFill="1" applyBorder="1" applyAlignment="1">
      <alignment horizontal="left" vertical="top" wrapText="1"/>
    </xf>
    <xf numFmtId="0" fontId="59" fillId="19" borderId="10" xfId="0" applyFont="1" applyFill="1" applyBorder="1" applyAlignment="1">
      <alignment horizontal="left" wrapText="1"/>
    </xf>
    <xf numFmtId="164" fontId="59" fillId="17" borderId="10" xfId="0" applyNumberFormat="1" applyFont="1" applyFill="1" applyBorder="1" applyAlignment="1">
      <alignment horizontal="left" vertical="center" wrapText="1"/>
    </xf>
    <xf numFmtId="0" fontId="59" fillId="12" borderId="10" xfId="0" applyFont="1" applyFill="1" applyBorder="1" applyAlignment="1">
      <alignment horizontal="left" vertical="top" wrapText="1"/>
    </xf>
    <xf numFmtId="3" fontId="59" fillId="33" borderId="10" xfId="0" applyNumberFormat="1" applyFont="1" applyFill="1" applyBorder="1" applyAlignment="1">
      <alignment horizontal="left" vertical="top" wrapText="1"/>
    </xf>
    <xf numFmtId="44" fontId="59" fillId="34" borderId="10" xfId="51" applyFont="1" applyFill="1" applyBorder="1" applyAlignment="1">
      <alignment horizontal="left" vertical="center" wrapText="1"/>
    </xf>
    <xf numFmtId="3" fontId="59" fillId="34" borderId="10" xfId="0" applyNumberFormat="1" applyFont="1" applyFill="1" applyBorder="1" applyAlignment="1">
      <alignment horizontal="left" vertical="center" wrapText="1"/>
    </xf>
    <xf numFmtId="44" fontId="59" fillId="34" borderId="10" xfId="51" applyFont="1" applyFill="1" applyBorder="1" applyAlignment="1">
      <alignment horizontal="left" vertical="top" wrapText="1"/>
    </xf>
    <xf numFmtId="3" fontId="59" fillId="36" borderId="10" xfId="0" applyNumberFormat="1" applyFont="1" applyFill="1" applyBorder="1" applyAlignment="1">
      <alignment horizontal="left" vertical="top" wrapText="1"/>
    </xf>
    <xf numFmtId="0" fontId="59" fillId="0" borderId="0" xfId="0" applyFont="1" applyAlignment="1">
      <alignment horizontal="left" wrapText="1"/>
    </xf>
    <xf numFmtId="3" fontId="0" fillId="13" borderId="12" xfId="0" applyNumberFormat="1" applyFont="1" applyFill="1" applyBorder="1" applyAlignment="1">
      <alignment horizontal="center" vertical="top"/>
    </xf>
    <xf numFmtId="3" fontId="0" fillId="13" borderId="13" xfId="0" applyNumberFormat="1" applyFont="1" applyFill="1" applyBorder="1" applyAlignment="1">
      <alignment horizontal="center" vertical="top"/>
    </xf>
    <xf numFmtId="0" fontId="0" fillId="15" borderId="16" xfId="0" applyFont="1" applyFill="1" applyBorder="1" applyAlignment="1">
      <alignment horizontal="center" vertical="top"/>
    </xf>
    <xf numFmtId="0" fontId="0" fillId="15" borderId="12" xfId="0" applyFont="1" applyFill="1" applyBorder="1" applyAlignment="1">
      <alignment horizontal="center" vertical="top"/>
    </xf>
    <xf numFmtId="0" fontId="0" fillId="15" borderId="13" xfId="0" applyFont="1" applyFill="1" applyBorder="1" applyAlignment="1">
      <alignment horizontal="center" vertical="top"/>
    </xf>
    <xf numFmtId="0" fontId="0" fillId="7" borderId="16" xfId="0" applyFont="1" applyFill="1" applyBorder="1" applyAlignment="1">
      <alignment horizontal="justify" vertical="top"/>
    </xf>
    <xf numFmtId="0" fontId="0" fillId="7" borderId="12" xfId="0" applyFont="1" applyFill="1" applyBorder="1" applyAlignment="1">
      <alignment horizontal="justify" vertical="top"/>
    </xf>
    <xf numFmtId="0" fontId="0" fillId="15" borderId="13" xfId="0" applyFont="1" applyFill="1" applyBorder="1" applyAlignment="1">
      <alignment horizontal="justify" vertical="top"/>
    </xf>
    <xf numFmtId="0" fontId="9" fillId="17" borderId="12" xfId="0" applyFont="1" applyFill="1" applyBorder="1" applyAlignment="1">
      <alignment horizontal="center" vertical="center" wrapText="1"/>
    </xf>
    <xf numFmtId="0" fontId="9" fillId="17" borderId="13" xfId="0" applyFont="1" applyFill="1" applyBorder="1" applyAlignment="1">
      <alignment horizontal="center" vertical="center" wrapText="1"/>
    </xf>
    <xf numFmtId="0" fontId="0" fillId="13" borderId="12" xfId="0" applyFont="1" applyFill="1" applyBorder="1" applyAlignment="1">
      <alignment horizontal="center" vertical="center" wrapText="1"/>
    </xf>
    <xf numFmtId="0" fontId="0" fillId="12" borderId="12" xfId="0" applyFont="1" applyFill="1" applyBorder="1" applyAlignment="1">
      <alignment horizontal="center" vertical="top"/>
    </xf>
    <xf numFmtId="0" fontId="0" fillId="12" borderId="13" xfId="0" applyFont="1" applyFill="1" applyBorder="1" applyAlignment="1">
      <alignment horizontal="center" vertical="top"/>
    </xf>
    <xf numFmtId="14" fontId="0" fillId="12" borderId="13" xfId="0" applyNumberFormat="1" applyFont="1" applyFill="1" applyBorder="1" applyAlignment="1">
      <alignment horizontal="justify" vertical="center"/>
    </xf>
    <xf numFmtId="0" fontId="0" fillId="12" borderId="12" xfId="0" applyFont="1" applyFill="1" applyBorder="1" applyAlignment="1">
      <alignment horizontal="justify" vertical="top" wrapText="1"/>
    </xf>
    <xf numFmtId="0" fontId="0" fillId="36" borderId="16" xfId="0" applyFont="1" applyFill="1" applyBorder="1" applyAlignment="1">
      <alignment horizontal="justify" vertical="top"/>
    </xf>
    <xf numFmtId="0" fontId="0" fillId="33" borderId="16" xfId="0" applyFont="1" applyFill="1" applyBorder="1" applyAlignment="1">
      <alignment horizontal="justify" vertical="top" wrapText="1"/>
    </xf>
    <xf numFmtId="0" fontId="0" fillId="12" borderId="12" xfId="0" applyFont="1" applyFill="1" applyBorder="1" applyAlignment="1">
      <alignment horizontal="justify" vertical="top"/>
    </xf>
    <xf numFmtId="1" fontId="0" fillId="13" borderId="16" xfId="0" applyNumberFormat="1" applyFont="1" applyFill="1" applyBorder="1" applyAlignment="1">
      <alignment horizontal="justify" vertical="top"/>
    </xf>
    <xf numFmtId="1" fontId="0" fillId="13" borderId="12" xfId="0" applyNumberFormat="1" applyFont="1" applyFill="1" applyBorder="1" applyAlignment="1">
      <alignment horizontal="justify" vertical="top"/>
    </xf>
    <xf numFmtId="1" fontId="0" fillId="12" borderId="14" xfId="0" applyNumberFormat="1" applyFont="1" applyFill="1" applyBorder="1" applyAlignment="1">
      <alignment horizontal="justify" vertical="top"/>
    </xf>
    <xf numFmtId="0" fontId="0" fillId="12" borderId="14" xfId="0" applyFont="1" applyFill="1" applyBorder="1" applyAlignment="1">
      <alignment horizontal="justify" vertical="top"/>
    </xf>
    <xf numFmtId="0" fontId="0" fillId="13" borderId="16" xfId="0" applyFont="1" applyFill="1" applyBorder="1" applyAlignment="1">
      <alignment horizontal="justify" vertical="top"/>
    </xf>
    <xf numFmtId="0" fontId="0" fillId="13" borderId="12" xfId="0" applyFont="1" applyFill="1" applyBorder="1" applyAlignment="1">
      <alignment horizontal="justify" vertical="top"/>
    </xf>
    <xf numFmtId="0" fontId="0" fillId="13" borderId="14" xfId="0" applyFont="1" applyFill="1" applyBorder="1" applyAlignment="1">
      <alignment horizontal="justify" vertical="top"/>
    </xf>
    <xf numFmtId="0" fontId="0" fillId="13" borderId="15" xfId="0" applyFont="1" applyFill="1" applyBorder="1" applyAlignment="1">
      <alignment horizontal="justify" vertical="top"/>
    </xf>
    <xf numFmtId="9" fontId="0" fillId="13" borderId="13" xfId="0" applyNumberFormat="1" applyFont="1" applyFill="1" applyBorder="1" applyAlignment="1">
      <alignment horizontal="center" vertical="top" wrapText="1"/>
    </xf>
    <xf numFmtId="0" fontId="0" fillId="13" borderId="13" xfId="0" applyFont="1" applyFill="1" applyBorder="1" applyAlignment="1">
      <alignment horizontal="justify" vertical="top" wrapText="1"/>
    </xf>
    <xf numFmtId="164" fontId="0" fillId="12" borderId="14" xfId="0" applyNumberFormat="1" applyFont="1" applyFill="1" applyBorder="1" applyAlignment="1">
      <alignment horizontal="center" vertical="top" wrapText="1"/>
    </xf>
    <xf numFmtId="0" fontId="0" fillId="15" borderId="16" xfId="0" applyFont="1" applyFill="1" applyBorder="1" applyAlignment="1">
      <alignment vertical="top"/>
    </xf>
    <xf numFmtId="0" fontId="57" fillId="35" borderId="18" xfId="0" applyFont="1" applyFill="1" applyBorder="1" applyAlignment="1">
      <alignment horizontal="center" vertical="top"/>
    </xf>
    <xf numFmtId="0" fontId="57" fillId="35" borderId="21" xfId="0" applyFont="1" applyFill="1" applyBorder="1" applyAlignment="1">
      <alignment horizontal="center" vertical="top"/>
    </xf>
    <xf numFmtId="0" fontId="0" fillId="7" borderId="25" xfId="0" applyFont="1" applyFill="1" applyBorder="1" applyAlignment="1">
      <alignment horizontal="center" vertical="top"/>
    </xf>
    <xf numFmtId="0" fontId="0" fillId="7" borderId="26" xfId="0" applyFont="1" applyFill="1" applyBorder="1" applyAlignment="1">
      <alignment horizontal="center" vertical="top"/>
    </xf>
    <xf numFmtId="0" fontId="0" fillId="14" borderId="13" xfId="0" applyFont="1" applyFill="1" applyBorder="1" applyAlignment="1">
      <alignment horizontal="center" vertical="top" wrapText="1"/>
    </xf>
    <xf numFmtId="3" fontId="0" fillId="17" borderId="10" xfId="0" applyNumberFormat="1" applyFont="1" applyFill="1" applyBorder="1" applyAlignment="1">
      <alignment horizontal="center" vertical="top" wrapText="1"/>
    </xf>
    <xf numFmtId="4" fontId="0" fillId="17" borderId="10" xfId="0" applyNumberFormat="1" applyFont="1" applyFill="1" applyBorder="1" applyAlignment="1">
      <alignment horizontal="center" vertical="top" wrapText="1"/>
    </xf>
    <xf numFmtId="44" fontId="0" fillId="15" borderId="16" xfId="51" applyFont="1" applyFill="1" applyBorder="1" applyAlignment="1">
      <alignment vertical="top"/>
    </xf>
    <xf numFmtId="44" fontId="0" fillId="15" borderId="12" xfId="51" applyFont="1" applyFill="1" applyBorder="1" applyAlignment="1">
      <alignment vertical="top"/>
    </xf>
    <xf numFmtId="44" fontId="0" fillId="15" borderId="13" xfId="51" applyFont="1" applyFill="1" applyBorder="1" applyAlignment="1">
      <alignment vertical="top"/>
    </xf>
    <xf numFmtId="0" fontId="0" fillId="15" borderId="12" xfId="0" applyFont="1" applyFill="1" applyBorder="1" applyAlignment="1">
      <alignment vertical="top"/>
    </xf>
    <xf numFmtId="0" fontId="0" fillId="15" borderId="13" xfId="0" applyFont="1" applyFill="1" applyBorder="1" applyAlignment="1">
      <alignment vertical="top"/>
    </xf>
    <xf numFmtId="0" fontId="0" fillId="15" borderId="10" xfId="0" applyFont="1" applyFill="1" applyBorder="1" applyAlignment="1">
      <alignment vertical="top"/>
    </xf>
    <xf numFmtId="44" fontId="0" fillId="15" borderId="10" xfId="51" applyFont="1" applyFill="1" applyBorder="1" applyAlignment="1">
      <alignment vertical="top"/>
    </xf>
    <xf numFmtId="0" fontId="0" fillId="17" borderId="12" xfId="0" applyFont="1" applyFill="1" applyBorder="1" applyAlignment="1">
      <alignment horizontal="center" vertical="center" wrapText="1"/>
    </xf>
    <xf numFmtId="0" fontId="0" fillId="17" borderId="12" xfId="0" applyFont="1" applyFill="1" applyBorder="1" applyAlignment="1">
      <alignment vertical="center" wrapText="1"/>
    </xf>
    <xf numFmtId="44" fontId="0" fillId="17" borderId="16" xfId="51" applyFont="1" applyFill="1" applyBorder="1" applyAlignment="1">
      <alignment horizontal="justify" vertical="top" wrapText="1"/>
    </xf>
    <xf numFmtId="44" fontId="63" fillId="17" borderId="10" xfId="51" applyFont="1" applyFill="1" applyBorder="1" applyAlignment="1">
      <alignment horizontal="justify" vertical="top" wrapText="1"/>
    </xf>
    <xf numFmtId="44" fontId="0" fillId="17" borderId="10" xfId="0" applyNumberFormat="1" applyFont="1" applyFill="1" applyBorder="1" applyAlignment="1">
      <alignment horizontal="justify" vertical="top" wrapText="1"/>
    </xf>
    <xf numFmtId="44" fontId="64" fillId="12" borderId="10" xfId="51" applyFont="1" applyFill="1" applyBorder="1" applyAlignment="1">
      <alignment horizontal="justify" vertical="top"/>
    </xf>
    <xf numFmtId="3" fontId="0" fillId="13" borderId="15" xfId="0" applyNumberFormat="1" applyFont="1" applyFill="1" applyBorder="1" applyAlignment="1">
      <alignment horizontal="center" vertical="top"/>
    </xf>
    <xf numFmtId="1" fontId="0" fillId="13" borderId="14" xfId="0" applyNumberFormat="1" applyFont="1" applyFill="1" applyBorder="1" applyAlignment="1">
      <alignment horizontal="center" vertical="top"/>
    </xf>
    <xf numFmtId="44" fontId="63" fillId="13" borderId="10" xfId="51" applyFont="1" applyFill="1" applyBorder="1" applyAlignment="1">
      <alignment horizontal="justify" vertical="top"/>
    </xf>
    <xf numFmtId="44" fontId="0" fillId="17" borderId="16" xfId="0" applyNumberFormat="1" applyFont="1" applyFill="1" applyBorder="1" applyAlignment="1">
      <alignment horizontal="justify" vertical="top" wrapText="1"/>
    </xf>
    <xf numFmtId="3" fontId="0" fillId="19" borderId="16" xfId="0" applyNumberFormat="1" applyFont="1" applyFill="1" applyBorder="1" applyAlignment="1">
      <alignment horizontal="center" vertical="top" wrapText="1"/>
    </xf>
    <xf numFmtId="3" fontId="0" fillId="19" borderId="12" xfId="0" applyNumberFormat="1" applyFont="1" applyFill="1" applyBorder="1" applyAlignment="1">
      <alignment horizontal="center" vertical="top" wrapText="1"/>
    </xf>
    <xf numFmtId="3" fontId="0" fillId="19" borderId="13" xfId="0" applyNumberFormat="1" applyFont="1" applyFill="1" applyBorder="1" applyAlignment="1">
      <alignment horizontal="center" vertical="top" wrapText="1"/>
    </xf>
    <xf numFmtId="9" fontId="0" fillId="13" borderId="16" xfId="0" applyNumberFormat="1" applyFont="1" applyFill="1" applyBorder="1" applyAlignment="1">
      <alignment horizontal="center" vertical="top"/>
    </xf>
    <xf numFmtId="0" fontId="0" fillId="13" borderId="12" xfId="0" applyFont="1" applyFill="1" applyBorder="1" applyAlignment="1">
      <alignment horizontal="center" vertical="top"/>
    </xf>
    <xf numFmtId="0" fontId="0" fillId="11" borderId="16" xfId="0" applyFont="1" applyFill="1" applyBorder="1" applyAlignment="1">
      <alignment horizontal="center" vertical="center" wrapText="1"/>
    </xf>
    <xf numFmtId="0" fontId="0" fillId="11" borderId="12" xfId="0" applyFont="1" applyFill="1" applyBorder="1" applyAlignment="1">
      <alignment horizontal="center" vertical="center" wrapText="1"/>
    </xf>
    <xf numFmtId="0" fontId="0" fillId="13" borderId="16" xfId="0" applyFont="1" applyFill="1" applyBorder="1" applyAlignment="1">
      <alignment horizontal="justify" vertical="top" wrapText="1"/>
    </xf>
    <xf numFmtId="0" fontId="0" fillId="13" borderId="12" xfId="0" applyFont="1" applyFill="1" applyBorder="1" applyAlignment="1">
      <alignment horizontal="justify" vertical="top" wrapText="1"/>
    </xf>
    <xf numFmtId="0" fontId="0" fillId="13" borderId="13" xfId="0" applyFont="1" applyFill="1" applyBorder="1" applyAlignment="1">
      <alignment horizontal="justify" vertical="top" wrapText="1"/>
    </xf>
    <xf numFmtId="1" fontId="0" fillId="13" borderId="16" xfId="0" applyNumberFormat="1" applyFont="1" applyFill="1" applyBorder="1" applyAlignment="1">
      <alignment horizontal="center" vertical="top"/>
    </xf>
    <xf numFmtId="1" fontId="0" fillId="13" borderId="12" xfId="0" applyNumberFormat="1" applyFont="1" applyFill="1" applyBorder="1" applyAlignment="1">
      <alignment horizontal="center" vertical="top"/>
    </xf>
    <xf numFmtId="1" fontId="0" fillId="13" borderId="13" xfId="0" applyNumberFormat="1" applyFont="1" applyFill="1" applyBorder="1" applyAlignment="1">
      <alignment horizontal="center" vertical="top"/>
    </xf>
    <xf numFmtId="0" fontId="0" fillId="13" borderId="16" xfId="0" applyFont="1" applyFill="1" applyBorder="1" applyAlignment="1">
      <alignment horizontal="justify" vertical="top"/>
    </xf>
    <xf numFmtId="0" fontId="0" fillId="13" borderId="12" xfId="0" applyFont="1" applyFill="1" applyBorder="1" applyAlignment="1">
      <alignment horizontal="justify" vertical="top"/>
    </xf>
    <xf numFmtId="164" fontId="0" fillId="12" borderId="20" xfId="0" applyNumberFormat="1" applyFont="1" applyFill="1" applyBorder="1" applyAlignment="1">
      <alignment horizontal="center" vertical="top" wrapText="1"/>
    </xf>
    <xf numFmtId="164" fontId="0" fillId="12" borderId="14" xfId="0" applyNumberFormat="1" applyFont="1" applyFill="1" applyBorder="1" applyAlignment="1">
      <alignment horizontal="center" vertical="top" wrapText="1"/>
    </xf>
    <xf numFmtId="0" fontId="0" fillId="12" borderId="16" xfId="0" applyFont="1" applyFill="1" applyBorder="1" applyAlignment="1">
      <alignment horizontal="justify" vertical="top" wrapText="1"/>
    </xf>
    <xf numFmtId="0" fontId="0" fillId="12" borderId="12" xfId="0" applyFont="1" applyFill="1" applyBorder="1" applyAlignment="1">
      <alignment horizontal="justify" vertical="top" wrapText="1"/>
    </xf>
    <xf numFmtId="0" fontId="0" fillId="13" borderId="14" xfId="0" applyFont="1" applyFill="1" applyBorder="1" applyAlignment="1">
      <alignment horizontal="justify" vertical="top"/>
    </xf>
    <xf numFmtId="0" fontId="0" fillId="13" borderId="15" xfId="0" applyFont="1" applyFill="1" applyBorder="1" applyAlignment="1">
      <alignment horizontal="justify" vertical="top"/>
    </xf>
    <xf numFmtId="9" fontId="0" fillId="13" borderId="16" xfId="0" applyNumberFormat="1" applyFont="1" applyFill="1" applyBorder="1" applyAlignment="1">
      <alignment horizontal="center" vertical="top" wrapText="1"/>
    </xf>
    <xf numFmtId="9" fontId="0" fillId="13" borderId="12" xfId="0" applyNumberFormat="1" applyFont="1" applyFill="1" applyBorder="1" applyAlignment="1">
      <alignment horizontal="center" vertical="top" wrapText="1"/>
    </xf>
    <xf numFmtId="9" fontId="0" fillId="13" borderId="13" xfId="0" applyNumberFormat="1" applyFont="1" applyFill="1" applyBorder="1" applyAlignment="1">
      <alignment horizontal="center" vertical="top" wrapText="1"/>
    </xf>
    <xf numFmtId="3" fontId="0" fillId="13" borderId="16" xfId="0" applyNumberFormat="1" applyFont="1" applyFill="1" applyBorder="1" applyAlignment="1">
      <alignment horizontal="center" vertical="top"/>
    </xf>
    <xf numFmtId="3" fontId="0" fillId="13" borderId="12" xfId="0" applyNumberFormat="1" applyFont="1" applyFill="1" applyBorder="1" applyAlignment="1">
      <alignment horizontal="center" vertical="top"/>
    </xf>
    <xf numFmtId="3" fontId="0" fillId="13" borderId="13" xfId="0" applyNumberFormat="1" applyFont="1" applyFill="1" applyBorder="1" applyAlignment="1">
      <alignment horizontal="center" vertical="top"/>
    </xf>
    <xf numFmtId="0" fontId="0" fillId="5" borderId="16" xfId="0" applyFont="1" applyFill="1" applyBorder="1" applyAlignment="1">
      <alignment horizontal="center" vertical="top" wrapText="1"/>
    </xf>
    <xf numFmtId="0" fontId="0" fillId="5" borderId="12" xfId="0" applyFont="1" applyFill="1" applyBorder="1" applyAlignment="1">
      <alignment horizontal="center" vertical="top" wrapText="1"/>
    </xf>
    <xf numFmtId="0" fontId="0" fillId="12" borderId="16" xfId="0" applyFont="1" applyFill="1" applyBorder="1" applyAlignment="1">
      <alignment horizontal="justify" vertical="top"/>
    </xf>
    <xf numFmtId="0" fontId="0" fillId="12" borderId="12" xfId="0" applyFont="1" applyFill="1" applyBorder="1" applyAlignment="1">
      <alignment horizontal="justify" vertical="top"/>
    </xf>
    <xf numFmtId="0" fontId="0" fillId="15" borderId="20" xfId="0" applyFont="1" applyFill="1" applyBorder="1" applyAlignment="1">
      <alignment horizontal="center" vertical="top" wrapText="1"/>
    </xf>
    <xf numFmtId="0" fontId="0" fillId="15" borderId="14" xfId="0" applyFont="1" applyFill="1" applyBorder="1" applyAlignment="1">
      <alignment horizontal="center" vertical="top" wrapText="1"/>
    </xf>
    <xf numFmtId="0" fontId="0" fillId="15" borderId="15" xfId="0" applyFont="1" applyFill="1" applyBorder="1" applyAlignment="1">
      <alignment horizontal="center" vertical="top" wrapText="1"/>
    </xf>
    <xf numFmtId="0" fontId="0" fillId="15" borderId="12" xfId="0" applyFont="1" applyFill="1" applyBorder="1" applyAlignment="1">
      <alignment horizontal="justify" vertical="top"/>
    </xf>
    <xf numFmtId="0" fontId="0" fillId="15" borderId="13" xfId="0" applyFont="1" applyFill="1" applyBorder="1" applyAlignment="1">
      <alignment horizontal="justify" vertical="top"/>
    </xf>
    <xf numFmtId="1" fontId="0" fillId="15" borderId="12" xfId="0" applyNumberFormat="1" applyFont="1" applyFill="1" applyBorder="1" applyAlignment="1">
      <alignment horizontal="justify" vertical="top"/>
    </xf>
    <xf numFmtId="1" fontId="0" fillId="15" borderId="13" xfId="0" applyNumberFormat="1" applyFont="1" applyFill="1" applyBorder="1" applyAlignment="1">
      <alignment horizontal="justify" vertical="top"/>
    </xf>
    <xf numFmtId="1" fontId="0" fillId="13" borderId="16" xfId="0" applyNumberFormat="1" applyFont="1" applyFill="1" applyBorder="1" applyAlignment="1">
      <alignment horizontal="justify" vertical="top"/>
    </xf>
    <xf numFmtId="1" fontId="0" fillId="13" borderId="12" xfId="0" applyNumberFormat="1" applyFont="1" applyFill="1" applyBorder="1" applyAlignment="1">
      <alignment horizontal="justify" vertical="top"/>
    </xf>
    <xf numFmtId="1" fontId="0" fillId="12" borderId="20" xfId="0" applyNumberFormat="1" applyFont="1" applyFill="1" applyBorder="1" applyAlignment="1">
      <alignment horizontal="justify" vertical="top"/>
    </xf>
    <xf numFmtId="1" fontId="0" fillId="12" borderId="14" xfId="0" applyNumberFormat="1" applyFont="1" applyFill="1" applyBorder="1" applyAlignment="1">
      <alignment horizontal="justify" vertical="top"/>
    </xf>
    <xf numFmtId="0" fontId="0" fillId="12" borderId="20" xfId="0" applyFont="1" applyFill="1" applyBorder="1" applyAlignment="1">
      <alignment horizontal="justify" vertical="top"/>
    </xf>
    <xf numFmtId="0" fontId="0" fillId="12" borderId="14" xfId="0" applyFont="1" applyFill="1" applyBorder="1" applyAlignment="1">
      <alignment horizontal="justify" vertical="top"/>
    </xf>
    <xf numFmtId="0" fontId="0" fillId="11" borderId="16" xfId="0" applyFont="1" applyFill="1" applyBorder="1" applyAlignment="1">
      <alignment horizontal="justify" vertical="top"/>
    </xf>
    <xf numFmtId="0" fontId="0" fillId="11" borderId="12" xfId="0" applyFont="1" applyFill="1" applyBorder="1" applyAlignment="1">
      <alignment horizontal="justify" vertical="top"/>
    </xf>
    <xf numFmtId="0" fontId="9" fillId="17" borderId="16" xfId="0" applyFont="1" applyFill="1" applyBorder="1" applyAlignment="1">
      <alignment horizontal="center" vertical="center" wrapText="1"/>
    </xf>
    <xf numFmtId="0" fontId="9" fillId="17" borderId="12" xfId="0" applyFont="1" applyFill="1" applyBorder="1" applyAlignment="1">
      <alignment horizontal="center" vertical="center" wrapText="1"/>
    </xf>
    <xf numFmtId="0" fontId="9" fillId="17" borderId="13" xfId="0" applyFont="1" applyFill="1" applyBorder="1" applyAlignment="1">
      <alignment horizontal="center" vertical="center" wrapText="1"/>
    </xf>
    <xf numFmtId="0" fontId="0" fillId="36" borderId="16" xfId="0" applyFont="1" applyFill="1" applyBorder="1" applyAlignment="1">
      <alignment horizontal="justify" vertical="top"/>
    </xf>
    <xf numFmtId="0" fontId="0" fillId="36" borderId="12" xfId="0" applyFont="1" applyFill="1" applyBorder="1" applyAlignment="1">
      <alignment horizontal="justify" vertical="top"/>
    </xf>
    <xf numFmtId="1" fontId="0" fillId="36" borderId="16" xfId="0" applyNumberFormat="1" applyFont="1" applyFill="1" applyBorder="1" applyAlignment="1">
      <alignment horizontal="center" vertical="top"/>
    </xf>
    <xf numFmtId="1" fontId="0" fillId="36" borderId="12" xfId="0" applyNumberFormat="1" applyFont="1" applyFill="1" applyBorder="1" applyAlignment="1">
      <alignment horizontal="center" vertical="top"/>
    </xf>
    <xf numFmtId="0" fontId="0" fillId="36" borderId="16" xfId="0" applyFont="1" applyFill="1" applyBorder="1" applyAlignment="1">
      <alignment horizontal="justify" vertical="top" wrapText="1"/>
    </xf>
    <xf numFmtId="0" fontId="0" fillId="36" borderId="12" xfId="0" applyFont="1" applyFill="1" applyBorder="1" applyAlignment="1">
      <alignment horizontal="justify" vertical="top" wrapText="1"/>
    </xf>
    <xf numFmtId="0" fontId="0" fillId="33" borderId="16" xfId="0" applyFont="1" applyFill="1" applyBorder="1" applyAlignment="1">
      <alignment horizontal="justify" vertical="top" wrapText="1"/>
    </xf>
    <xf numFmtId="0" fontId="0" fillId="33" borderId="12" xfId="0" applyFont="1" applyFill="1" applyBorder="1" applyAlignment="1">
      <alignment horizontal="justify" vertical="top" wrapText="1"/>
    </xf>
    <xf numFmtId="0" fontId="0" fillId="33" borderId="13" xfId="0" applyFont="1" applyFill="1" applyBorder="1" applyAlignment="1">
      <alignment horizontal="justify" vertical="top" wrapText="1"/>
    </xf>
    <xf numFmtId="9" fontId="0" fillId="33" borderId="16" xfId="0" applyNumberFormat="1" applyFont="1" applyFill="1" applyBorder="1" applyAlignment="1">
      <alignment horizontal="justify" vertical="top" wrapText="1"/>
    </xf>
    <xf numFmtId="9" fontId="0" fillId="33" borderId="12" xfId="0" applyNumberFormat="1" applyFont="1" applyFill="1" applyBorder="1" applyAlignment="1">
      <alignment horizontal="justify" vertical="top" wrapText="1"/>
    </xf>
    <xf numFmtId="9" fontId="0" fillId="33" borderId="13" xfId="0" applyNumberFormat="1" applyFont="1" applyFill="1" applyBorder="1" applyAlignment="1">
      <alignment horizontal="justify" vertical="top" wrapText="1"/>
    </xf>
    <xf numFmtId="0" fontId="65" fillId="17" borderId="10" xfId="0" applyFont="1" applyFill="1" applyBorder="1" applyAlignment="1">
      <alignment horizontal="center" vertical="center" textRotation="90"/>
    </xf>
    <xf numFmtId="0" fontId="0" fillId="13" borderId="16" xfId="0" applyFont="1" applyFill="1" applyBorder="1" applyAlignment="1">
      <alignment horizontal="center" vertical="center" wrapText="1"/>
    </xf>
    <xf numFmtId="0" fontId="0" fillId="13" borderId="12" xfId="0" applyFont="1" applyFill="1" applyBorder="1" applyAlignment="1">
      <alignment horizontal="center" vertical="center" wrapText="1"/>
    </xf>
    <xf numFmtId="0" fontId="9" fillId="17" borderId="14" xfId="0" applyFont="1" applyFill="1" applyBorder="1" applyAlignment="1">
      <alignment horizontal="center" vertical="center" wrapText="1"/>
    </xf>
    <xf numFmtId="9" fontId="0" fillId="13" borderId="16" xfId="0" applyNumberFormat="1" applyFont="1" applyFill="1" applyBorder="1" applyAlignment="1">
      <alignment horizontal="justify" vertical="top" wrapText="1"/>
    </xf>
    <xf numFmtId="9" fontId="0" fillId="13" borderId="12" xfId="0" applyNumberFormat="1" applyFont="1" applyFill="1" applyBorder="1" applyAlignment="1">
      <alignment horizontal="justify" vertical="top" wrapText="1"/>
    </xf>
    <xf numFmtId="0" fontId="0" fillId="13" borderId="16" xfId="0" applyFont="1" applyFill="1" applyBorder="1" applyAlignment="1">
      <alignment horizontal="center" vertical="top" wrapText="1"/>
    </xf>
    <xf numFmtId="0" fontId="0" fillId="13" borderId="12" xfId="0" applyFont="1" applyFill="1" applyBorder="1" applyAlignment="1">
      <alignment horizontal="center" vertical="top" wrapText="1"/>
    </xf>
    <xf numFmtId="0" fontId="0" fillId="13" borderId="13" xfId="0" applyFont="1" applyFill="1" applyBorder="1" applyAlignment="1">
      <alignment horizontal="center" vertical="top" wrapText="1"/>
    </xf>
    <xf numFmtId="0" fontId="0" fillId="13" borderId="16" xfId="0" applyFont="1" applyFill="1" applyBorder="1" applyAlignment="1">
      <alignment horizontal="center" vertical="top"/>
    </xf>
    <xf numFmtId="0" fontId="0" fillId="13" borderId="13" xfId="0" applyFont="1" applyFill="1" applyBorder="1" applyAlignment="1">
      <alignment horizontal="center" vertical="top"/>
    </xf>
    <xf numFmtId="0" fontId="0" fillId="7" borderId="16" xfId="0" applyFont="1" applyFill="1" applyBorder="1" applyAlignment="1">
      <alignment horizontal="justify" vertical="top"/>
    </xf>
    <xf numFmtId="0" fontId="0" fillId="7" borderId="12" xfId="0" applyFont="1" applyFill="1" applyBorder="1" applyAlignment="1">
      <alignment horizontal="justify" vertical="top"/>
    </xf>
    <xf numFmtId="0" fontId="0" fillId="12" borderId="16" xfId="0" applyFont="1" applyFill="1" applyBorder="1" applyAlignment="1">
      <alignment horizontal="center" vertical="top"/>
    </xf>
    <xf numFmtId="0" fontId="0" fillId="12" borderId="12" xfId="0" applyFont="1" applyFill="1" applyBorder="1" applyAlignment="1">
      <alignment horizontal="center" vertical="top"/>
    </xf>
    <xf numFmtId="0" fontId="0" fillId="12" borderId="13" xfId="0" applyFont="1" applyFill="1" applyBorder="1" applyAlignment="1">
      <alignment horizontal="center" vertical="top"/>
    </xf>
    <xf numFmtId="0" fontId="0" fillId="12" borderId="16" xfId="0" applyFont="1" applyFill="1" applyBorder="1" applyAlignment="1">
      <alignment horizontal="justify" vertical="center"/>
    </xf>
    <xf numFmtId="0" fontId="0" fillId="12" borderId="12" xfId="0" applyFont="1" applyFill="1" applyBorder="1" applyAlignment="1">
      <alignment horizontal="justify" vertical="center"/>
    </xf>
    <xf numFmtId="0" fontId="0" fillId="12" borderId="13" xfId="0" applyFont="1" applyFill="1" applyBorder="1" applyAlignment="1">
      <alignment horizontal="justify" vertical="center"/>
    </xf>
    <xf numFmtId="14" fontId="0" fillId="12" borderId="16" xfId="0" applyNumberFormat="1" applyFont="1" applyFill="1" applyBorder="1" applyAlignment="1">
      <alignment horizontal="justify" vertical="center"/>
    </xf>
    <xf numFmtId="14" fontId="0" fillId="12" borderId="12" xfId="0" applyNumberFormat="1" applyFont="1" applyFill="1" applyBorder="1" applyAlignment="1">
      <alignment horizontal="justify" vertical="center"/>
    </xf>
    <xf numFmtId="14" fontId="0" fillId="12" borderId="13" xfId="0" applyNumberFormat="1" applyFont="1" applyFill="1" applyBorder="1" applyAlignment="1">
      <alignment horizontal="justify" vertical="center"/>
    </xf>
    <xf numFmtId="0" fontId="0" fillId="5" borderId="16" xfId="0" applyFont="1" applyFill="1" applyBorder="1" applyAlignment="1">
      <alignment horizontal="justify" vertical="top" wrapText="1"/>
    </xf>
    <xf numFmtId="0" fontId="0" fillId="5" borderId="12" xfId="0" applyFont="1" applyFill="1" applyBorder="1" applyAlignment="1">
      <alignment horizontal="justify" vertical="top" wrapText="1"/>
    </xf>
    <xf numFmtId="0" fontId="0" fillId="15" borderId="16" xfId="0" applyFont="1" applyFill="1" applyBorder="1" applyAlignment="1">
      <alignment horizontal="justify" vertical="top" wrapText="1"/>
    </xf>
    <xf numFmtId="0" fontId="0" fillId="15" borderId="12" xfId="0" applyFont="1" applyFill="1" applyBorder="1" applyAlignment="1">
      <alignment horizontal="justify" vertical="top" wrapText="1"/>
    </xf>
    <xf numFmtId="0" fontId="0" fillId="15" borderId="13" xfId="0" applyFont="1" applyFill="1" applyBorder="1" applyAlignment="1">
      <alignment horizontal="justify" vertical="top" wrapText="1"/>
    </xf>
    <xf numFmtId="1" fontId="0" fillId="11" borderId="16" xfId="0" applyNumberFormat="1" applyFont="1" applyFill="1" applyBorder="1" applyAlignment="1">
      <alignment horizontal="justify" vertical="top"/>
    </xf>
    <xf numFmtId="1" fontId="0" fillId="11" borderId="12" xfId="0" applyNumberFormat="1" applyFont="1" applyFill="1" applyBorder="1" applyAlignment="1">
      <alignment horizontal="justify" vertical="top"/>
    </xf>
    <xf numFmtId="0" fontId="59" fillId="12" borderId="16" xfId="0" applyFont="1" applyFill="1" applyBorder="1" applyAlignment="1">
      <alignment horizontal="left" vertical="top" wrapText="1"/>
    </xf>
    <xf numFmtId="0" fontId="59" fillId="12" borderId="12" xfId="0" applyFont="1" applyFill="1" applyBorder="1" applyAlignment="1">
      <alignment horizontal="left" vertical="top" wrapText="1"/>
    </xf>
    <xf numFmtId="0" fontId="59" fillId="12" borderId="13" xfId="0" applyFont="1" applyFill="1" applyBorder="1" applyAlignment="1">
      <alignment horizontal="left" vertical="top" wrapText="1"/>
    </xf>
    <xf numFmtId="0" fontId="0" fillId="5" borderId="16" xfId="0" applyFont="1" applyFill="1" applyBorder="1" applyAlignment="1">
      <alignment horizontal="justify" vertical="top"/>
    </xf>
    <xf numFmtId="0" fontId="0" fillId="5" borderId="12" xfId="0" applyFont="1" applyFill="1" applyBorder="1" applyAlignment="1">
      <alignment horizontal="justify" vertical="top"/>
    </xf>
    <xf numFmtId="0" fontId="0" fillId="15" borderId="16" xfId="0" applyFont="1" applyFill="1" applyBorder="1" applyAlignment="1">
      <alignment horizontal="center" vertical="top"/>
    </xf>
    <xf numFmtId="0" fontId="0" fillId="15" borderId="12" xfId="0" applyFont="1" applyFill="1" applyBorder="1" applyAlignment="1">
      <alignment horizontal="center" vertical="top"/>
    </xf>
    <xf numFmtId="0" fontId="0" fillId="15" borderId="13" xfId="0" applyFont="1" applyFill="1" applyBorder="1" applyAlignment="1">
      <alignment horizontal="center" vertical="top"/>
    </xf>
    <xf numFmtId="0" fontId="9" fillId="17" borderId="10" xfId="0" applyFont="1" applyFill="1" applyBorder="1" applyAlignment="1">
      <alignment horizontal="center" vertical="center" wrapText="1"/>
    </xf>
    <xf numFmtId="1" fontId="0" fillId="5" borderId="16" xfId="0" applyNumberFormat="1" applyFont="1" applyFill="1" applyBorder="1" applyAlignment="1">
      <alignment horizontal="center" vertical="top"/>
    </xf>
    <xf numFmtId="1" fontId="0" fillId="5" borderId="12" xfId="0" applyNumberFormat="1" applyFont="1" applyFill="1" applyBorder="1" applyAlignment="1">
      <alignment horizontal="center" vertical="top"/>
    </xf>
    <xf numFmtId="0" fontId="0" fillId="15" borderId="16" xfId="0" applyFont="1" applyFill="1" applyBorder="1" applyAlignment="1">
      <alignment horizontal="center" vertical="top" wrapText="1"/>
    </xf>
    <xf numFmtId="0" fontId="0" fillId="15" borderId="12" xfId="0" applyFont="1" applyFill="1" applyBorder="1" applyAlignment="1">
      <alignment horizontal="center" vertical="top" wrapText="1"/>
    </xf>
    <xf numFmtId="0" fontId="0" fillId="15" borderId="13" xfId="0" applyFont="1" applyFill="1" applyBorder="1" applyAlignment="1">
      <alignment horizontal="center" vertical="top" wrapText="1"/>
    </xf>
    <xf numFmtId="0" fontId="0" fillId="15" borderId="16" xfId="0" applyFont="1" applyFill="1" applyBorder="1" applyAlignment="1">
      <alignment horizontal="justify" vertical="top"/>
    </xf>
    <xf numFmtId="3" fontId="56" fillId="15" borderId="16" xfId="0" applyNumberFormat="1" applyFont="1" applyFill="1" applyBorder="1" applyAlignment="1">
      <alignment horizontal="center" vertical="top"/>
    </xf>
    <xf numFmtId="3" fontId="56" fillId="15" borderId="12" xfId="0" applyNumberFormat="1" applyFont="1" applyFill="1" applyBorder="1" applyAlignment="1">
      <alignment horizontal="center" vertical="top"/>
    </xf>
    <xf numFmtId="3" fontId="56" fillId="15" borderId="13" xfId="0" applyNumberFormat="1" applyFont="1" applyFill="1" applyBorder="1" applyAlignment="1">
      <alignment horizontal="center" vertical="top"/>
    </xf>
    <xf numFmtId="44" fontId="0" fillId="13" borderId="16" xfId="51" applyFont="1" applyFill="1" applyBorder="1" applyAlignment="1">
      <alignment horizontal="center" vertical="top"/>
    </xf>
    <xf numFmtId="44" fontId="0" fillId="13" borderId="12" xfId="51" applyFont="1" applyFill="1" applyBorder="1" applyAlignment="1">
      <alignment horizontal="center" vertical="top"/>
    </xf>
    <xf numFmtId="44" fontId="0" fillId="13" borderId="13" xfId="51" applyFont="1" applyFill="1" applyBorder="1" applyAlignment="1">
      <alignment horizontal="center" vertical="top"/>
    </xf>
    <xf numFmtId="1" fontId="0" fillId="7" borderId="16" xfId="0" applyNumberFormat="1" applyFont="1" applyFill="1" applyBorder="1" applyAlignment="1">
      <alignment horizontal="center" vertical="top"/>
    </xf>
    <xf numFmtId="1" fontId="0" fillId="7" borderId="12" xfId="0" applyNumberFormat="1" applyFont="1" applyFill="1" applyBorder="1" applyAlignment="1">
      <alignment horizontal="center" vertical="top"/>
    </xf>
    <xf numFmtId="3" fontId="0" fillId="15" borderId="16" xfId="0" applyNumberFormat="1" applyFont="1" applyFill="1" applyBorder="1" applyAlignment="1">
      <alignment horizontal="center" vertical="top"/>
    </xf>
    <xf numFmtId="3" fontId="0" fillId="15" borderId="12" xfId="0" applyNumberFormat="1" applyFont="1" applyFill="1" applyBorder="1" applyAlignment="1">
      <alignment horizontal="center" vertical="top"/>
    </xf>
    <xf numFmtId="3" fontId="0" fillId="15" borderId="13" xfId="0" applyNumberFormat="1" applyFont="1" applyFill="1" applyBorder="1" applyAlignment="1">
      <alignment horizontal="center" vertical="top"/>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2 2" xfId="55"/>
    <cellStyle name="Normal 3" xfId="56"/>
    <cellStyle name="Normal 4" xfId="57"/>
    <cellStyle name="Normal 5" xfId="58"/>
    <cellStyle name="Notas"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CESAR\Archivos%20Rec\Seguiplan%202016\SEGUIMIENTO\PLAN%20INDICATIVO\Anexo-1%20Plan-Indicativo%20(2).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as"/>
      <sheetName val="Instrucciones "/>
      <sheetName val="1_Metas_Resultados"/>
      <sheetName val="2_Metas_Producto_ y_ $"/>
      <sheetName val="3_Plan Indicativo"/>
      <sheetName val="Hoja2"/>
      <sheetName val="PI_Ejec"/>
      <sheetName val="PRESTACIÓN"/>
    </sheetNames>
    <sheetDataSet>
      <sheetData sheetId="0">
        <row r="3">
          <cell r="G3" t="str">
            <v>1. Fin de la pobreza</v>
          </cell>
          <cell r="K3" t="str">
            <v>Mantenimiento</v>
          </cell>
        </row>
        <row r="4">
          <cell r="B4" t="str">
            <v>Educación</v>
          </cell>
          <cell r="C4" t="str">
            <v>A.1</v>
          </cell>
          <cell r="G4" t="str">
            <v>2. Hambre cero</v>
          </cell>
          <cell r="K4" t="str">
            <v>Reducción</v>
          </cell>
        </row>
        <row r="5">
          <cell r="B5" t="str">
            <v>Salud</v>
          </cell>
          <cell r="C5" t="str">
            <v>A.2</v>
          </cell>
          <cell r="G5" t="str">
            <v>3. Salud y bienestar</v>
          </cell>
          <cell r="K5" t="str">
            <v>Incremento</v>
          </cell>
        </row>
        <row r="6">
          <cell r="B6" t="str">
            <v>APSB</v>
          </cell>
          <cell r="C6" t="str">
            <v>A.3</v>
          </cell>
          <cell r="G6" t="str">
            <v>4. Educación de calidad</v>
          </cell>
        </row>
        <row r="7">
          <cell r="B7" t="str">
            <v>Deporte y Recreación</v>
          </cell>
          <cell r="C7" t="str">
            <v>A.4</v>
          </cell>
          <cell r="G7" t="str">
            <v>5. Igualdad de género</v>
          </cell>
        </row>
        <row r="8">
          <cell r="B8" t="str">
            <v>Cultura</v>
          </cell>
          <cell r="C8" t="str">
            <v>A.5</v>
          </cell>
          <cell r="G8" t="str">
            <v>6. Agua limpia y saneamiento</v>
          </cell>
        </row>
        <row r="9">
          <cell r="B9" t="str">
            <v>Servicios Públicos</v>
          </cell>
          <cell r="C9" t="str">
            <v>A.6</v>
          </cell>
          <cell r="G9" t="str">
            <v>7. Energía Asequible y no contaminante</v>
          </cell>
        </row>
        <row r="10">
          <cell r="B10" t="str">
            <v>Vivienda</v>
          </cell>
          <cell r="C10" t="str">
            <v>A.7</v>
          </cell>
          <cell r="G10" t="str">
            <v>8. Trabajo decente y crecimiento económico</v>
          </cell>
        </row>
        <row r="11">
          <cell r="B11" t="str">
            <v>Agropecuario</v>
          </cell>
          <cell r="C11" t="str">
            <v>A.8</v>
          </cell>
          <cell r="G11" t="str">
            <v>9. Industria, innovación e infraestructura</v>
          </cell>
        </row>
        <row r="12">
          <cell r="B12" t="str">
            <v>Transporte</v>
          </cell>
          <cell r="C12" t="str">
            <v>A.9</v>
          </cell>
          <cell r="G12" t="str">
            <v>10. Reducción de las desigualdades</v>
          </cell>
        </row>
        <row r="13">
          <cell r="B13" t="str">
            <v>Ambiental</v>
          </cell>
          <cell r="C13" t="str">
            <v>A.10</v>
          </cell>
          <cell r="G13" t="str">
            <v>11. Ciudades y comunidades sostenibles</v>
          </cell>
        </row>
        <row r="14">
          <cell r="B14" t="str">
            <v>Centros de Reclusión</v>
          </cell>
          <cell r="C14" t="str">
            <v>A.11</v>
          </cell>
          <cell r="G14" t="str">
            <v>12. Producción y consumo responsables</v>
          </cell>
        </row>
        <row r="15">
          <cell r="B15" t="str">
            <v>Prevención y atención de desastres</v>
          </cell>
          <cell r="C15" t="str">
            <v>A.12</v>
          </cell>
          <cell r="G15" t="str">
            <v>13. Acción por el clima</v>
          </cell>
        </row>
        <row r="16">
          <cell r="B16" t="str">
            <v>Promoción del desarrollo</v>
          </cell>
          <cell r="C16" t="str">
            <v>A.13</v>
          </cell>
          <cell r="G16" t="str">
            <v>14. Vida Submarina</v>
          </cell>
        </row>
        <row r="17">
          <cell r="B17" t="str">
            <v>Atención a grupos vulnerables - promoción social</v>
          </cell>
          <cell r="C17" t="str">
            <v>A.14</v>
          </cell>
          <cell r="G17" t="str">
            <v>15. Vida de ecosistemas terrestres</v>
          </cell>
        </row>
        <row r="18">
          <cell r="B18" t="str">
            <v>Equipamiento </v>
          </cell>
          <cell r="C18" t="str">
            <v>A.15</v>
          </cell>
          <cell r="G18" t="str">
            <v>16. Paz, justicia e instituciones sólidas</v>
          </cell>
        </row>
        <row r="19">
          <cell r="B19" t="str">
            <v>Desarrollo comunitario</v>
          </cell>
          <cell r="C19" t="str">
            <v>A.16</v>
          </cell>
          <cell r="G19" t="str">
            <v>17. Alianzas para lograr los objetivos</v>
          </cell>
        </row>
        <row r="20">
          <cell r="B20" t="str">
            <v>Fortalecimiento institucional</v>
          </cell>
          <cell r="C20" t="str">
            <v>A.17</v>
          </cell>
        </row>
        <row r="21">
          <cell r="B21" t="str">
            <v>Justicia y seguridad</v>
          </cell>
          <cell r="C21" t="str">
            <v>A.18</v>
          </cell>
        </row>
      </sheetData>
      <sheetData sheetId="2">
        <row r="4">
          <cell r="C4" t="str">
            <v>1. Aumentar la cobertura de afiliación al Régimen Subsidiado en Salud en el área urbano del Distrito de Cartagena de Indias para alcanzar lo universalización  100%</v>
          </cell>
        </row>
        <row r="5">
          <cell r="C5" t="str">
            <v>2. Mejorar la oportunidad en la atención por consulta externa medica de mediano y alta complejidad a 10 Días.</v>
          </cell>
        </row>
        <row r="6">
          <cell r="C6" t="str">
            <v>3. Mantener lo oportunidad en lo atención por consulta externa de baja complejidad en 2 Días</v>
          </cell>
        </row>
        <row r="7">
          <cell r="C7" t="str">
            <v>4. Lograr que el 65% de la población se encuentren satisfecho con la calidad de los servicios de atención en salud</v>
          </cell>
        </row>
        <row r="8">
          <cell r="C8" t="str">
            <v>5. Aumentar o 60% de los prestadores de servicios de salud que mantengan de forma permanente los condiciones de habilitación, controlen el riesgo asociado a la prestación de los servicios de salud, brinden seguridad a sus usuarios y mejoren continuamente </v>
          </cell>
        </row>
        <row r="9">
          <cell r="C9" t="str">
            <v>6. Lograr que el 90% de establecimientos farmacéuticos alcancen concepto favorable al cumplimiento de las condiciones sanitarias establecidas en la normatividad</v>
          </cell>
        </row>
        <row r="10">
          <cell r="C10" t="str">
            <v>7. Mantener el 100% de cobertura en generación de estadísticas vitales por medio de la WEB.</v>
          </cell>
        </row>
        <row r="11">
          <cell r="C11" t="str">
            <v>8. Intervenir oportunamente el 100% de los eventos de interés en salud pública notificados según lineamientos nacionales</v>
          </cell>
        </row>
        <row r="12">
          <cell r="C12" t="str">
            <v>9. Lograr que el 100% de las aseguradoras del Distrito de Cartagena tengan implementado modelo de atención en salud basado en la estrategia de Atención Primaria en salud</v>
          </cell>
        </row>
        <row r="13">
          <cell r="C13" t="str">
            <v>10. Lograr que el 100% de las aseguradoras del Distrito de Cartagena tengan la programación de actividades preventivas en salud (acciones de protección específica y detección temprana).</v>
          </cell>
        </row>
        <row r="14">
          <cell r="C14" t="str">
            <v>11. Lograr aumentar al 100% de EPS e IPS públicas, implementen la atención diferencial con poblaciones vulnerables</v>
          </cell>
        </row>
        <row r="15">
          <cell r="C15" t="str">
            <v>12. Aumentar la gestión de respuesta al 100% de los no conformidades relacionados con lo atención en salud al DADIS expresadas por los usuarios del SGSSS</v>
          </cell>
        </row>
        <row r="16">
          <cell r="C16" t="str">
            <v>13. Disminuir la tosa de mortalidad infantil o menos de 10,8 por mil nacidos vivos</v>
          </cell>
        </row>
        <row r="17">
          <cell r="C17" t="str">
            <v>14. Mantener el índice de Riesgo de Calidad del Aguo (IRCA) igual o interior al 5%</v>
          </cell>
        </row>
        <row r="18">
          <cell r="C18" t="str">
            <v>15. Mantener índice Riesgo por Abastecimiento de Agua (IRABA) igual o inferior al 25%</v>
          </cell>
        </row>
        <row r="19">
          <cell r="C19" t="str">
            <v>16. Lograr que el 80% de Establecimientos de Interés Sanitarios abiertos al público alcancen concepto sanitario favorable</v>
          </cell>
        </row>
        <row r="20">
          <cell r="C20" t="str">
            <v>17. Tasa de mortalidad por rabia humana</v>
          </cell>
        </row>
        <row r="21">
          <cell r="C21" t="str">
            <v>18. Porcentaje de supervivencia por cáncer infantil</v>
          </cell>
        </row>
        <row r="22">
          <cell r="C22" t="str">
            <v>19. Lograr que el 65%de las personas se mantengan sin enfermedad renal crónico o en estadio 1 y 2 o pesar de tener enfermedades precursoras (Hipertensión y diabetes</v>
          </cell>
        </row>
        <row r="23">
          <cell r="C23" t="str">
            <v>20. Mantener el logro del índice de caries dentales (COP) menor a 2.3 en menores de doce (12) años</v>
          </cell>
        </row>
        <row r="24">
          <cell r="C24" t="str">
            <v>21. Garantizar lo atención al 100% de los defectos refractivos en niños entre 2 y 8 años identificados</v>
          </cell>
        </row>
        <row r="25">
          <cell r="C25" t="str">
            <v>22. Garantizar la atención al 100% de los niños de alto riesgo de 0 o 12 años  identificados con hipoacusia</v>
          </cell>
        </row>
        <row r="26">
          <cell r="C26" t="str">
            <v>23. Garantizar la atención al 100% de los niños de alto riesgo de 0 o 12 años  identificados con hipoacusia</v>
          </cell>
        </row>
        <row r="27">
          <cell r="C27" t="str">
            <v>24. Mantener la Tasa de mortalidad por suicidio por debajo de 3.8 por 100.000 habitantes</v>
          </cell>
        </row>
        <row r="28">
          <cell r="C28" t="str">
            <v>25. Vigilar que el 100% de las instituciones de atención a lo drogadicción habilitados apliquen protocolos de tratamiento de consumo de sustancias psicoactivas o los casos notificados</v>
          </cell>
        </row>
        <row r="29">
          <cell r="C29" t="str">
            <v>26. Incrementar A 3 meses la duración medio de la lactancia materna en menores de 6 meses</v>
          </cell>
        </row>
        <row r="30">
          <cell r="C30" t="str">
            <v>27. Mantener por debajo de 5,4 % la desnutrición global (bajo peso para la edad) en menores de 5 años</v>
          </cell>
        </row>
        <row r="31">
          <cell r="C31" t="str">
            <v>28. Mantener en menos de 8.23% la proporción de bajo peso al nacer</v>
          </cell>
        </row>
        <row r="32">
          <cell r="C32" t="str">
            <v>29. Lograr que el 80% de los establecimientos de alimentos y bebidas alcohólicas alcancen concepto favorable al cumplimiento de los condiciones sanitarias establecidas en la normatividad</v>
          </cell>
        </row>
        <row r="33">
          <cell r="C33" t="str">
            <v>30. Disminuir ol 2% la trasmisión materno infantil del VIH, sobre el número de niños expuestos</v>
          </cell>
        </row>
        <row r="34">
          <cell r="C34" t="str">
            <v>31. Mantener la incidencia de infección del VIH en menos de 1%</v>
          </cell>
        </row>
        <row r="35">
          <cell r="C35" t="str">
            <v>32. Disminuir la proporción de adolescentes embarazadas al 19%</v>
          </cell>
        </row>
        <row r="36">
          <cell r="C36" t="str">
            <v>33. Disminuir la mortalidad materna a 31,2 X 100.000 nacidos vivos</v>
          </cell>
        </row>
        <row r="37">
          <cell r="C37" t="str">
            <v>34. Mantener la meta de eliminación de la lepra como enfermedad en salud pública en menos de 1 caso X 10.000 habitante</v>
          </cell>
        </row>
        <row r="38">
          <cell r="C38" t="str">
            <v>35. Disminuirla tasa de mortalidad por tuberculosis a 1,96 x 100.000</v>
          </cell>
        </row>
        <row r="39">
          <cell r="C39" t="str">
            <v>36. Lograr Coberturas de vacunación del 95% en niños y niños menores de un año</v>
          </cell>
        </row>
        <row r="40">
          <cell r="C40" t="str">
            <v>37. Lograr Coberturas de vacunación del 95% en niños y niñas  de un año</v>
          </cell>
        </row>
        <row r="41">
          <cell r="C41" t="str">
            <v>38. DISMINUIR LA LETALIDAD POR DENGUE A MENOS DEL 2% EN EL DISTRITO</v>
          </cell>
        </row>
        <row r="42">
          <cell r="C42" t="str">
            <v>39. DISMINUIR LA TASA DE MORTALIDAD POR IRA ENMENORESDE 5 AÑOS a 15X100.000</v>
          </cell>
        </row>
        <row r="43">
          <cell r="C43" t="str">
            <v>40. Reducir a niveles menores a 1 por cada 100.000 habitantes la mortalidad por urgencias, emergencias y desastres.</v>
          </cell>
        </row>
        <row r="44">
          <cell r="C44" t="str">
            <v>41. 25% de la población del sector informal de la economía con acciones de promoción de la salud y prevención de riesgos laborales</v>
          </cell>
        </row>
        <row r="45">
          <cell r="C45" t="str">
            <v>42. Disminuir a 6% la tasa de accidentalidad en el trabajo en el Distrito</v>
          </cell>
        </row>
        <row r="46">
          <cell r="C46" t="str">
            <v> </v>
          </cell>
        </row>
        <row r="47">
          <cell r="C47" t="str">
            <v> </v>
          </cell>
        </row>
        <row r="48">
          <cell r="C48" t="str">
            <v> </v>
          </cell>
        </row>
        <row r="49">
          <cell r="C49" t="str">
            <v> </v>
          </cell>
        </row>
        <row r="50">
          <cell r="C50" t="str">
            <v> </v>
          </cell>
        </row>
        <row r="51">
          <cell r="C51" t="str">
            <v> </v>
          </cell>
        </row>
        <row r="52">
          <cell r="C52" t="str">
            <v> </v>
          </cell>
        </row>
        <row r="53">
          <cell r="C53" t="str">
            <v>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171"/>
  <sheetViews>
    <sheetView tabSelected="1" zoomScale="64" zoomScaleNormal="64" zoomScalePageLayoutView="0" workbookViewId="0" topLeftCell="M1">
      <pane ySplit="1" topLeftCell="A91" activePane="bottomLeft" state="frozen"/>
      <selection pane="topLeft" activeCell="P1" sqref="P1"/>
      <selection pane="bottomLeft" activeCell="R93" sqref="R93"/>
    </sheetView>
  </sheetViews>
  <sheetFormatPr defaultColWidth="11.421875" defaultRowHeight="15"/>
  <cols>
    <col min="1" max="1" width="16.57421875" style="6" customWidth="1"/>
    <col min="2" max="2" width="18.00390625" style="6" customWidth="1"/>
    <col min="3" max="3" width="22.140625" style="6" customWidth="1"/>
    <col min="4" max="4" width="35.7109375" style="6" customWidth="1"/>
    <col min="5" max="5" width="40.28125" style="6" customWidth="1"/>
    <col min="6" max="6" width="25.140625" style="6" customWidth="1"/>
    <col min="7" max="7" width="39.421875" style="6" customWidth="1"/>
    <col min="8" max="8" width="25.00390625" style="6" customWidth="1"/>
    <col min="9" max="9" width="40.7109375" style="6" customWidth="1"/>
    <col min="10" max="10" width="26.140625" style="7" customWidth="1"/>
    <col min="11" max="11" width="24.7109375" style="7" customWidth="1"/>
    <col min="12" max="12" width="26.8515625" style="7" customWidth="1"/>
    <col min="13" max="13" width="58.28125" style="39" customWidth="1"/>
    <col min="14" max="14" width="25.28125" style="40" customWidth="1"/>
    <col min="15" max="15" width="47.140625" style="6" customWidth="1"/>
    <col min="16" max="16" width="65.7109375" style="6" customWidth="1"/>
    <col min="17" max="17" width="39.57421875" style="7" customWidth="1"/>
    <col min="18" max="18" width="33.7109375" style="0" customWidth="1"/>
    <col min="19" max="19" width="39.57421875" style="7" customWidth="1"/>
    <col min="20" max="20" width="17.00390625" style="41" customWidth="1"/>
    <col min="21" max="21" width="24.421875" style="41" customWidth="1"/>
    <col min="22" max="22" width="20.140625" style="6" hidden="1" customWidth="1"/>
    <col min="23" max="23" width="42.57421875" style="42" customWidth="1"/>
    <col min="24" max="24" width="53.57421875" style="43" customWidth="1"/>
    <col min="25" max="25" width="35.8515625" style="6" customWidth="1"/>
    <col min="26" max="26" width="27.28125" style="27" customWidth="1"/>
    <col min="27" max="27" width="38.28125" style="6" customWidth="1"/>
    <col min="28" max="28" width="31.7109375" style="6" customWidth="1"/>
    <col min="29" max="29" width="31.7109375" style="45" customWidth="1"/>
    <col min="30" max="30" width="31.7109375" style="6" customWidth="1"/>
    <col min="31" max="31" width="158.7109375" style="424" customWidth="1"/>
    <col min="32" max="32" width="27.8515625" style="6" customWidth="1"/>
    <col min="33" max="16384" width="11.421875" style="6" customWidth="1"/>
  </cols>
  <sheetData>
    <row r="1" spans="1:31" s="4" customFormat="1" ht="45">
      <c r="A1" s="1" t="s">
        <v>0</v>
      </c>
      <c r="B1" s="1" t="s">
        <v>1</v>
      </c>
      <c r="C1" s="1" t="s">
        <v>2</v>
      </c>
      <c r="D1" s="1" t="s">
        <v>3</v>
      </c>
      <c r="E1" s="1" t="s">
        <v>4</v>
      </c>
      <c r="F1" s="1" t="s">
        <v>5</v>
      </c>
      <c r="G1" s="1" t="s">
        <v>6</v>
      </c>
      <c r="H1" s="1" t="s">
        <v>3</v>
      </c>
      <c r="I1" s="2" t="s">
        <v>7</v>
      </c>
      <c r="J1" s="3" t="s">
        <v>8</v>
      </c>
      <c r="K1" s="3" t="s">
        <v>9</v>
      </c>
      <c r="L1" s="3" t="s">
        <v>717</v>
      </c>
      <c r="M1" s="3" t="s">
        <v>10</v>
      </c>
      <c r="N1" s="13" t="s">
        <v>292</v>
      </c>
      <c r="O1" s="3" t="s">
        <v>11</v>
      </c>
      <c r="P1" s="3" t="s">
        <v>12</v>
      </c>
      <c r="Q1" s="3" t="s">
        <v>293</v>
      </c>
      <c r="R1" s="3" t="s">
        <v>758</v>
      </c>
      <c r="S1" s="3" t="s">
        <v>759</v>
      </c>
      <c r="T1" s="23" t="s">
        <v>13</v>
      </c>
      <c r="U1" s="23" t="s">
        <v>14</v>
      </c>
      <c r="V1" s="3" t="s">
        <v>15</v>
      </c>
      <c r="W1" s="3" t="s">
        <v>16</v>
      </c>
      <c r="X1" s="18" t="s">
        <v>17</v>
      </c>
      <c r="Y1" s="3" t="s">
        <v>18</v>
      </c>
      <c r="Z1" s="19" t="s">
        <v>19</v>
      </c>
      <c r="AA1" s="3" t="s">
        <v>20</v>
      </c>
      <c r="AB1" s="3" t="s">
        <v>21</v>
      </c>
      <c r="AC1" s="44" t="s">
        <v>619</v>
      </c>
      <c r="AD1" s="3" t="s">
        <v>620</v>
      </c>
      <c r="AE1" s="395" t="s">
        <v>621</v>
      </c>
    </row>
    <row r="2" spans="1:31" ht="71.25">
      <c r="A2" s="540" t="s">
        <v>267</v>
      </c>
      <c r="B2" s="577" t="s">
        <v>698</v>
      </c>
      <c r="C2" s="97" t="s">
        <v>22</v>
      </c>
      <c r="D2" s="98" t="s">
        <v>23</v>
      </c>
      <c r="E2" s="97" t="s">
        <v>24</v>
      </c>
      <c r="F2" s="525" t="s">
        <v>25</v>
      </c>
      <c r="G2" s="99" t="s">
        <v>55</v>
      </c>
      <c r="H2" s="100">
        <v>4138</v>
      </c>
      <c r="I2" s="99" t="s">
        <v>56</v>
      </c>
      <c r="J2" s="46">
        <v>15000</v>
      </c>
      <c r="K2" s="46">
        <v>3750</v>
      </c>
      <c r="L2" s="46">
        <v>4558</v>
      </c>
      <c r="M2" s="492" t="s">
        <v>287</v>
      </c>
      <c r="N2" s="489">
        <v>2020130010046</v>
      </c>
      <c r="O2" s="492" t="s">
        <v>288</v>
      </c>
      <c r="P2" s="82" t="s">
        <v>404</v>
      </c>
      <c r="Q2" s="47">
        <v>551745</v>
      </c>
      <c r="R2" s="47">
        <v>551745</v>
      </c>
      <c r="S2" s="47">
        <v>580173</v>
      </c>
      <c r="T2" s="101">
        <v>43983</v>
      </c>
      <c r="U2" s="101">
        <v>44196</v>
      </c>
      <c r="V2" s="51">
        <v>1</v>
      </c>
      <c r="W2" s="102" t="s">
        <v>361</v>
      </c>
      <c r="X2" s="103" t="s">
        <v>294</v>
      </c>
      <c r="Y2" s="56" t="s">
        <v>295</v>
      </c>
      <c r="Z2" s="47">
        <v>600000000</v>
      </c>
      <c r="AA2" s="56" t="s">
        <v>301</v>
      </c>
      <c r="AB2" s="56" t="s">
        <v>302</v>
      </c>
      <c r="AC2" s="104">
        <f aca="true" t="shared" si="0" ref="AC2:AC10">+Z2</f>
        <v>600000000</v>
      </c>
      <c r="AD2" s="477">
        <v>565581139772.97</v>
      </c>
      <c r="AE2" s="401" t="s">
        <v>718</v>
      </c>
    </row>
    <row r="3" spans="1:31" ht="82.5">
      <c r="A3" s="540"/>
      <c r="B3" s="577"/>
      <c r="C3" s="97" t="s">
        <v>43</v>
      </c>
      <c r="D3" s="105">
        <v>0.917</v>
      </c>
      <c r="E3" s="97" t="s">
        <v>44</v>
      </c>
      <c r="F3" s="526"/>
      <c r="G3" s="486" t="s">
        <v>63</v>
      </c>
      <c r="H3" s="500">
        <v>1</v>
      </c>
      <c r="I3" s="486" t="s">
        <v>64</v>
      </c>
      <c r="J3" s="503">
        <v>551745</v>
      </c>
      <c r="K3" s="503">
        <f>+J3+K2</f>
        <v>555495</v>
      </c>
      <c r="L3" s="394">
        <v>580173</v>
      </c>
      <c r="M3" s="493"/>
      <c r="N3" s="490"/>
      <c r="O3" s="493"/>
      <c r="P3" s="46" t="s">
        <v>406</v>
      </c>
      <c r="Q3" s="46">
        <v>2500</v>
      </c>
      <c r="R3" s="46">
        <v>378</v>
      </c>
      <c r="S3" s="47">
        <f>4558-459</f>
        <v>4099</v>
      </c>
      <c r="T3" s="101">
        <v>43983</v>
      </c>
      <c r="U3" s="101">
        <v>44196</v>
      </c>
      <c r="V3" s="52">
        <v>0.968</v>
      </c>
      <c r="W3" s="102" t="s">
        <v>361</v>
      </c>
      <c r="X3" s="103" t="s">
        <v>294</v>
      </c>
      <c r="Y3" s="56" t="s">
        <v>296</v>
      </c>
      <c r="Z3" s="47">
        <v>8334746248</v>
      </c>
      <c r="AA3" s="56" t="s">
        <v>301</v>
      </c>
      <c r="AB3" s="56" t="s">
        <v>303</v>
      </c>
      <c r="AC3" s="104">
        <f t="shared" si="0"/>
        <v>8334746248</v>
      </c>
      <c r="AD3" s="56"/>
      <c r="AE3" s="401" t="s">
        <v>719</v>
      </c>
    </row>
    <row r="4" spans="1:31" ht="45.75" customHeight="1">
      <c r="A4" s="540"/>
      <c r="B4" s="577"/>
      <c r="C4" s="97" t="s">
        <v>29</v>
      </c>
      <c r="D4" s="106" t="s">
        <v>30</v>
      </c>
      <c r="E4" s="97" t="s">
        <v>31</v>
      </c>
      <c r="F4" s="526"/>
      <c r="G4" s="487"/>
      <c r="H4" s="501"/>
      <c r="I4" s="487"/>
      <c r="J4" s="504"/>
      <c r="K4" s="504"/>
      <c r="L4" s="425"/>
      <c r="M4" s="493"/>
      <c r="N4" s="490"/>
      <c r="O4" s="493"/>
      <c r="P4" s="46" t="s">
        <v>407</v>
      </c>
      <c r="Q4" s="46">
        <v>11</v>
      </c>
      <c r="R4" s="46">
        <v>1</v>
      </c>
      <c r="S4" s="46">
        <v>10</v>
      </c>
      <c r="T4" s="101">
        <v>43983</v>
      </c>
      <c r="U4" s="107">
        <v>44196</v>
      </c>
      <c r="V4" s="53">
        <v>1</v>
      </c>
      <c r="W4" s="108" t="s">
        <v>361</v>
      </c>
      <c r="X4" s="109" t="s">
        <v>294</v>
      </c>
      <c r="Y4" s="56" t="s">
        <v>297</v>
      </c>
      <c r="Z4" s="47">
        <v>338454780358</v>
      </c>
      <c r="AA4" s="56" t="s">
        <v>301</v>
      </c>
      <c r="AB4" s="56" t="s">
        <v>304</v>
      </c>
      <c r="AC4" s="104">
        <f t="shared" si="0"/>
        <v>338454780358</v>
      </c>
      <c r="AD4" s="56"/>
      <c r="AE4" s="401" t="s">
        <v>720</v>
      </c>
    </row>
    <row r="5" spans="1:31" ht="40.5" customHeight="1">
      <c r="A5" s="540"/>
      <c r="B5" s="577"/>
      <c r="C5" s="97" t="s">
        <v>34</v>
      </c>
      <c r="D5" s="106" t="s">
        <v>35</v>
      </c>
      <c r="E5" s="97" t="s">
        <v>36</v>
      </c>
      <c r="F5" s="526"/>
      <c r="G5" s="487"/>
      <c r="H5" s="501"/>
      <c r="I5" s="487"/>
      <c r="J5" s="504"/>
      <c r="K5" s="504"/>
      <c r="L5" s="425"/>
      <c r="M5" s="493"/>
      <c r="N5" s="490"/>
      <c r="O5" s="498"/>
      <c r="P5" s="46" t="s">
        <v>405</v>
      </c>
      <c r="Q5" s="48">
        <v>1</v>
      </c>
      <c r="R5" s="48">
        <v>0</v>
      </c>
      <c r="S5" s="48">
        <v>1</v>
      </c>
      <c r="T5" s="101">
        <v>43983</v>
      </c>
      <c r="U5" s="101">
        <v>44196</v>
      </c>
      <c r="V5" s="51">
        <v>1</v>
      </c>
      <c r="W5" s="108" t="s">
        <v>361</v>
      </c>
      <c r="X5" s="109" t="s">
        <v>294</v>
      </c>
      <c r="Y5" s="110" t="s">
        <v>298</v>
      </c>
      <c r="Z5" s="47">
        <v>195167852830</v>
      </c>
      <c r="AA5" s="56" t="s">
        <v>301</v>
      </c>
      <c r="AB5" s="56" t="s">
        <v>305</v>
      </c>
      <c r="AC5" s="104">
        <f t="shared" si="0"/>
        <v>195167852830</v>
      </c>
      <c r="AD5" s="56"/>
      <c r="AE5" s="401" t="s">
        <v>721</v>
      </c>
    </row>
    <row r="6" spans="1:31" ht="39.75" customHeight="1">
      <c r="A6" s="540"/>
      <c r="B6" s="577"/>
      <c r="C6" s="97"/>
      <c r="D6" s="106"/>
      <c r="E6" s="97"/>
      <c r="F6" s="526"/>
      <c r="G6" s="487"/>
      <c r="H6" s="501"/>
      <c r="I6" s="487"/>
      <c r="J6" s="504"/>
      <c r="K6" s="504"/>
      <c r="L6" s="425"/>
      <c r="M6" s="493"/>
      <c r="N6" s="490"/>
      <c r="O6" s="498"/>
      <c r="P6" s="449"/>
      <c r="Q6" s="49"/>
      <c r="R6" s="49"/>
      <c r="S6" s="49"/>
      <c r="T6" s="111"/>
      <c r="U6" s="112"/>
      <c r="V6" s="54"/>
      <c r="W6" s="113"/>
      <c r="X6" s="114"/>
      <c r="Y6" s="110" t="s">
        <v>299</v>
      </c>
      <c r="Z6" s="47">
        <v>2234313792</v>
      </c>
      <c r="AA6" s="56" t="s">
        <v>301</v>
      </c>
      <c r="AB6" s="56" t="s">
        <v>306</v>
      </c>
      <c r="AC6" s="104">
        <f t="shared" si="0"/>
        <v>2234313792</v>
      </c>
      <c r="AD6" s="56"/>
      <c r="AE6" s="401"/>
    </row>
    <row r="7" spans="1:31" ht="72" customHeight="1">
      <c r="A7" s="540"/>
      <c r="B7" s="577"/>
      <c r="C7" s="97"/>
      <c r="D7" s="106"/>
      <c r="E7" s="97"/>
      <c r="F7" s="526"/>
      <c r="G7" s="488"/>
      <c r="H7" s="502"/>
      <c r="I7" s="488"/>
      <c r="J7" s="505"/>
      <c r="K7" s="505"/>
      <c r="L7" s="425"/>
      <c r="M7" s="493"/>
      <c r="N7" s="491"/>
      <c r="O7" s="499"/>
      <c r="P7" s="450"/>
      <c r="Q7" s="50"/>
      <c r="R7" s="50"/>
      <c r="S7" s="50"/>
      <c r="T7" s="115"/>
      <c r="U7" s="116"/>
      <c r="V7" s="55"/>
      <c r="W7" s="117"/>
      <c r="X7" s="118"/>
      <c r="Y7" s="110" t="s">
        <v>297</v>
      </c>
      <c r="Z7" s="47">
        <v>2174770951</v>
      </c>
      <c r="AA7" s="56" t="s">
        <v>300</v>
      </c>
      <c r="AB7" s="56" t="s">
        <v>304</v>
      </c>
      <c r="AC7" s="104">
        <f t="shared" si="0"/>
        <v>2174770951</v>
      </c>
      <c r="AD7" s="56"/>
      <c r="AE7" s="401"/>
    </row>
    <row r="8" spans="1:31" ht="72" customHeight="1">
      <c r="A8" s="540"/>
      <c r="B8" s="577"/>
      <c r="C8" s="97"/>
      <c r="D8" s="106"/>
      <c r="E8" s="97"/>
      <c r="F8" s="526"/>
      <c r="G8" s="452"/>
      <c r="H8" s="451"/>
      <c r="I8" s="452"/>
      <c r="J8" s="426"/>
      <c r="K8" s="475"/>
      <c r="L8" s="425"/>
      <c r="M8" s="449"/>
      <c r="N8" s="476"/>
      <c r="O8" s="449"/>
      <c r="P8" s="450"/>
      <c r="Q8" s="50"/>
      <c r="R8" s="50"/>
      <c r="S8" s="50"/>
      <c r="T8" s="115"/>
      <c r="U8" s="116"/>
      <c r="V8" s="55"/>
      <c r="W8" s="117"/>
      <c r="X8" s="118"/>
      <c r="Y8" s="56" t="s">
        <v>778</v>
      </c>
      <c r="Z8" s="47">
        <v>50100949118.94</v>
      </c>
      <c r="AA8" s="56" t="s">
        <v>778</v>
      </c>
      <c r="AB8" s="56"/>
      <c r="AC8" s="104">
        <v>50100949118.94</v>
      </c>
      <c r="AD8" s="56"/>
      <c r="AE8" s="401"/>
    </row>
    <row r="9" spans="1:31" ht="72" customHeight="1">
      <c r="A9" s="540"/>
      <c r="B9" s="577"/>
      <c r="C9" s="97"/>
      <c r="D9" s="106"/>
      <c r="E9" s="97"/>
      <c r="F9" s="526"/>
      <c r="G9" s="452"/>
      <c r="H9" s="451"/>
      <c r="I9" s="452"/>
      <c r="J9" s="426"/>
      <c r="K9" s="475"/>
      <c r="L9" s="425"/>
      <c r="M9" s="449"/>
      <c r="N9" s="476"/>
      <c r="O9" s="449"/>
      <c r="P9" s="450"/>
      <c r="Q9" s="50"/>
      <c r="R9" s="50"/>
      <c r="S9" s="50"/>
      <c r="T9" s="115"/>
      <c r="U9" s="116"/>
      <c r="V9" s="55"/>
      <c r="W9" s="117"/>
      <c r="X9" s="118"/>
      <c r="Y9" s="56" t="s">
        <v>779</v>
      </c>
      <c r="Z9" s="47">
        <v>-1743348824</v>
      </c>
      <c r="AA9" s="56" t="s">
        <v>779</v>
      </c>
      <c r="AB9" s="56"/>
      <c r="AC9" s="47">
        <v>-1743348824</v>
      </c>
      <c r="AD9" s="56"/>
      <c r="AE9" s="401"/>
    </row>
    <row r="10" spans="1:31" ht="112.5" customHeight="1">
      <c r="A10" s="540"/>
      <c r="B10" s="577"/>
      <c r="C10" s="97" t="s">
        <v>39</v>
      </c>
      <c r="D10" s="105">
        <v>0.896</v>
      </c>
      <c r="E10" s="97" t="s">
        <v>40</v>
      </c>
      <c r="F10" s="526"/>
      <c r="G10" s="94" t="s">
        <v>41</v>
      </c>
      <c r="H10" s="95">
        <v>1</v>
      </c>
      <c r="I10" s="96" t="s">
        <v>42</v>
      </c>
      <c r="J10" s="93">
        <v>25</v>
      </c>
      <c r="K10" s="119">
        <v>25</v>
      </c>
      <c r="L10" s="57">
        <v>14</v>
      </c>
      <c r="M10" s="521" t="s">
        <v>766</v>
      </c>
      <c r="N10" s="519">
        <v>2020130010041</v>
      </c>
      <c r="O10" s="508" t="s">
        <v>289</v>
      </c>
      <c r="P10" s="94" t="s">
        <v>408</v>
      </c>
      <c r="Q10" s="59">
        <v>25</v>
      </c>
      <c r="R10" s="437">
        <v>0</v>
      </c>
      <c r="S10" s="58">
        <v>14</v>
      </c>
      <c r="T10" s="438">
        <v>43983</v>
      </c>
      <c r="U10" s="438">
        <v>44196</v>
      </c>
      <c r="V10" s="60">
        <v>1</v>
      </c>
      <c r="W10" s="120" t="s">
        <v>371</v>
      </c>
      <c r="X10" s="121" t="s">
        <v>370</v>
      </c>
      <c r="Y10" s="65" t="s">
        <v>307</v>
      </c>
      <c r="Z10" s="122">
        <v>1150931425</v>
      </c>
      <c r="AA10" s="65" t="s">
        <v>334</v>
      </c>
      <c r="AB10" s="65" t="s">
        <v>312</v>
      </c>
      <c r="AC10" s="123">
        <f t="shared" si="0"/>
        <v>1150931425</v>
      </c>
      <c r="AD10" s="474">
        <v>29376531261</v>
      </c>
      <c r="AE10" s="418" t="s">
        <v>767</v>
      </c>
    </row>
    <row r="11" spans="1:31" ht="42.75">
      <c r="A11" s="540"/>
      <c r="B11" s="577"/>
      <c r="C11" s="97"/>
      <c r="D11" s="105"/>
      <c r="E11" s="97"/>
      <c r="F11" s="526"/>
      <c r="G11" s="94" t="s">
        <v>45</v>
      </c>
      <c r="H11" s="94" t="s">
        <v>46</v>
      </c>
      <c r="I11" s="94" t="s">
        <v>47</v>
      </c>
      <c r="J11" s="93">
        <v>5</v>
      </c>
      <c r="K11" s="119">
        <v>5</v>
      </c>
      <c r="L11" s="57">
        <v>5</v>
      </c>
      <c r="M11" s="522"/>
      <c r="N11" s="520"/>
      <c r="O11" s="509"/>
      <c r="P11" s="94" t="s">
        <v>409</v>
      </c>
      <c r="Q11" s="59">
        <v>5</v>
      </c>
      <c r="R11" s="59">
        <v>5</v>
      </c>
      <c r="S11" s="58">
        <v>5</v>
      </c>
      <c r="T11" s="124">
        <v>43983</v>
      </c>
      <c r="U11" s="438">
        <v>44196</v>
      </c>
      <c r="V11" s="61">
        <v>1</v>
      </c>
      <c r="W11" s="120" t="s">
        <v>371</v>
      </c>
      <c r="X11" s="121" t="s">
        <v>370</v>
      </c>
      <c r="Y11" s="65" t="s">
        <v>308</v>
      </c>
      <c r="Z11" s="122">
        <v>1000000000</v>
      </c>
      <c r="AA11" s="65" t="s">
        <v>329</v>
      </c>
      <c r="AB11" s="65" t="s">
        <v>313</v>
      </c>
      <c r="AC11" s="123">
        <f aca="true" t="shared" si="1" ref="AC11:AC24">+Z11</f>
        <v>1000000000</v>
      </c>
      <c r="AD11" s="65"/>
      <c r="AE11" s="418" t="s">
        <v>722</v>
      </c>
    </row>
    <row r="12" spans="1:31" ht="75.75" customHeight="1">
      <c r="A12" s="540"/>
      <c r="B12" s="577"/>
      <c r="C12" s="97"/>
      <c r="D12" s="105"/>
      <c r="E12" s="97"/>
      <c r="F12" s="526"/>
      <c r="G12" s="94" t="s">
        <v>48</v>
      </c>
      <c r="H12" s="94">
        <v>142</v>
      </c>
      <c r="I12" s="94" t="s">
        <v>49</v>
      </c>
      <c r="J12" s="93">
        <v>142</v>
      </c>
      <c r="K12" s="125">
        <v>142</v>
      </c>
      <c r="L12" s="57">
        <v>142</v>
      </c>
      <c r="M12" s="522"/>
      <c r="N12" s="520"/>
      <c r="O12" s="509"/>
      <c r="P12" s="94" t="s">
        <v>410</v>
      </c>
      <c r="Q12" s="59">
        <v>142</v>
      </c>
      <c r="R12" s="59">
        <v>142</v>
      </c>
      <c r="S12" s="59">
        <v>142</v>
      </c>
      <c r="T12" s="124">
        <v>43983</v>
      </c>
      <c r="U12" s="438">
        <v>44196</v>
      </c>
      <c r="V12" s="62">
        <v>1</v>
      </c>
      <c r="W12" s="120" t="s">
        <v>371</v>
      </c>
      <c r="X12" s="121" t="s">
        <v>370</v>
      </c>
      <c r="Y12" s="65" t="s">
        <v>309</v>
      </c>
      <c r="Z12" s="122">
        <v>404373587</v>
      </c>
      <c r="AA12" s="65" t="s">
        <v>329</v>
      </c>
      <c r="AB12" s="65" t="s">
        <v>314</v>
      </c>
      <c r="AC12" s="123">
        <f t="shared" si="1"/>
        <v>404373587</v>
      </c>
      <c r="AD12" s="65"/>
      <c r="AE12" s="418" t="s">
        <v>768</v>
      </c>
    </row>
    <row r="13" spans="1:31" ht="69" customHeight="1">
      <c r="A13" s="540"/>
      <c r="B13" s="577"/>
      <c r="C13" s="97"/>
      <c r="D13" s="105"/>
      <c r="E13" s="97"/>
      <c r="F13" s="526"/>
      <c r="G13" s="496" t="s">
        <v>67</v>
      </c>
      <c r="H13" s="496" t="s">
        <v>68</v>
      </c>
      <c r="I13" s="496" t="s">
        <v>69</v>
      </c>
      <c r="J13" s="494">
        <v>135590745230</v>
      </c>
      <c r="K13" s="494">
        <v>25000000000</v>
      </c>
      <c r="L13" s="453">
        <v>24059162773</v>
      </c>
      <c r="M13" s="522"/>
      <c r="N13" s="520"/>
      <c r="O13" s="509"/>
      <c r="P13" s="94" t="s">
        <v>411</v>
      </c>
      <c r="Q13" s="59">
        <v>0.18</v>
      </c>
      <c r="R13" s="59">
        <v>0.17</v>
      </c>
      <c r="S13" s="57">
        <v>0.18</v>
      </c>
      <c r="T13" s="124">
        <v>43983</v>
      </c>
      <c r="U13" s="438">
        <v>44196</v>
      </c>
      <c r="V13" s="63">
        <v>0.96</v>
      </c>
      <c r="W13" s="120" t="s">
        <v>371</v>
      </c>
      <c r="X13" s="121" t="s">
        <v>370</v>
      </c>
      <c r="Y13" s="65" t="s">
        <v>307</v>
      </c>
      <c r="Z13" s="122">
        <v>2921382376</v>
      </c>
      <c r="AA13" s="65" t="s">
        <v>329</v>
      </c>
      <c r="AB13" s="64" t="s">
        <v>315</v>
      </c>
      <c r="AC13" s="123">
        <f t="shared" si="1"/>
        <v>2921382376</v>
      </c>
      <c r="AD13" s="64"/>
      <c r="AE13" s="569" t="s">
        <v>769</v>
      </c>
    </row>
    <row r="14" spans="1:31" ht="42.75">
      <c r="A14" s="540"/>
      <c r="B14" s="577"/>
      <c r="C14" s="97"/>
      <c r="D14" s="105"/>
      <c r="E14" s="97"/>
      <c r="F14" s="526"/>
      <c r="G14" s="497"/>
      <c r="H14" s="497"/>
      <c r="I14" s="497"/>
      <c r="J14" s="495"/>
      <c r="K14" s="495"/>
      <c r="L14" s="453"/>
      <c r="M14" s="522"/>
      <c r="N14" s="520"/>
      <c r="O14" s="509"/>
      <c r="P14" s="126"/>
      <c r="Q14" s="127"/>
      <c r="R14" s="127"/>
      <c r="S14" s="127"/>
      <c r="T14" s="128"/>
      <c r="U14" s="438">
        <v>44196</v>
      </c>
      <c r="V14" s="64"/>
      <c r="W14" s="120" t="s">
        <v>371</v>
      </c>
      <c r="X14" s="121" t="s">
        <v>370</v>
      </c>
      <c r="Y14" s="65" t="s">
        <v>307</v>
      </c>
      <c r="Z14" s="122">
        <v>1582415454</v>
      </c>
      <c r="AA14" s="65" t="s">
        <v>327</v>
      </c>
      <c r="AB14" s="64" t="s">
        <v>316</v>
      </c>
      <c r="AC14" s="123">
        <f t="shared" si="1"/>
        <v>1582415454</v>
      </c>
      <c r="AD14" s="64"/>
      <c r="AE14" s="570"/>
    </row>
    <row r="15" spans="1:31" ht="60.75" customHeight="1">
      <c r="A15" s="540"/>
      <c r="B15" s="577"/>
      <c r="C15" s="29"/>
      <c r="D15" s="29"/>
      <c r="E15" s="29"/>
      <c r="F15" s="526"/>
      <c r="G15" s="497"/>
      <c r="H15" s="497"/>
      <c r="I15" s="497"/>
      <c r="J15" s="495"/>
      <c r="K15" s="495"/>
      <c r="L15" s="453"/>
      <c r="M15" s="522"/>
      <c r="N15" s="520"/>
      <c r="O15" s="509"/>
      <c r="P15" s="126"/>
      <c r="Q15" s="127"/>
      <c r="R15" s="127"/>
      <c r="S15" s="127"/>
      <c r="T15" s="128"/>
      <c r="U15" s="438">
        <v>44196</v>
      </c>
      <c r="V15" s="59"/>
      <c r="W15" s="120" t="s">
        <v>371</v>
      </c>
      <c r="X15" s="121" t="s">
        <v>370</v>
      </c>
      <c r="Y15" s="65" t="s">
        <v>308</v>
      </c>
      <c r="Z15" s="122">
        <v>850000000</v>
      </c>
      <c r="AA15" s="65" t="s">
        <v>328</v>
      </c>
      <c r="AB15" s="64" t="s">
        <v>317</v>
      </c>
      <c r="AC15" s="123">
        <f t="shared" si="1"/>
        <v>850000000</v>
      </c>
      <c r="AD15" s="64"/>
      <c r="AE15" s="570"/>
    </row>
    <row r="16" spans="1:31" ht="57.75" customHeight="1">
      <c r="A16" s="540"/>
      <c r="B16" s="577"/>
      <c r="C16" s="29"/>
      <c r="D16" s="29"/>
      <c r="E16" s="29"/>
      <c r="F16" s="526"/>
      <c r="G16" s="497"/>
      <c r="H16" s="497"/>
      <c r="I16" s="497"/>
      <c r="J16" s="495"/>
      <c r="K16" s="495"/>
      <c r="L16" s="453"/>
      <c r="M16" s="522"/>
      <c r="N16" s="520"/>
      <c r="O16" s="509"/>
      <c r="P16" s="442"/>
      <c r="Q16" s="436"/>
      <c r="R16" s="436"/>
      <c r="S16" s="436"/>
      <c r="T16" s="556"/>
      <c r="U16" s="559">
        <v>44196</v>
      </c>
      <c r="V16" s="553"/>
      <c r="W16" s="120" t="s">
        <v>371</v>
      </c>
      <c r="X16" s="121" t="s">
        <v>370</v>
      </c>
      <c r="Y16" s="65" t="s">
        <v>307</v>
      </c>
      <c r="Z16" s="122">
        <v>2815245069</v>
      </c>
      <c r="AA16" s="65" t="s">
        <v>328</v>
      </c>
      <c r="AB16" s="64" t="s">
        <v>318</v>
      </c>
      <c r="AC16" s="123">
        <f t="shared" si="1"/>
        <v>2815245069</v>
      </c>
      <c r="AD16" s="64"/>
      <c r="AE16" s="570"/>
    </row>
    <row r="17" spans="1:31" ht="57">
      <c r="A17" s="540"/>
      <c r="B17" s="577"/>
      <c r="C17" s="29"/>
      <c r="D17" s="29"/>
      <c r="E17" s="29"/>
      <c r="F17" s="526"/>
      <c r="G17" s="439"/>
      <c r="H17" s="439"/>
      <c r="I17" s="439"/>
      <c r="J17" s="129"/>
      <c r="K17" s="129"/>
      <c r="L17" s="453"/>
      <c r="M17" s="446"/>
      <c r="N17" s="445"/>
      <c r="O17" s="442"/>
      <c r="P17" s="442"/>
      <c r="Q17" s="436"/>
      <c r="R17" s="436"/>
      <c r="S17" s="436"/>
      <c r="T17" s="557"/>
      <c r="U17" s="560">
        <v>44196</v>
      </c>
      <c r="V17" s="554"/>
      <c r="W17" s="120" t="s">
        <v>371</v>
      </c>
      <c r="X17" s="121" t="s">
        <v>370</v>
      </c>
      <c r="Y17" s="65" t="s">
        <v>308</v>
      </c>
      <c r="Z17" s="122">
        <v>1250000000</v>
      </c>
      <c r="AA17" s="65" t="s">
        <v>333</v>
      </c>
      <c r="AB17" s="64" t="s">
        <v>319</v>
      </c>
      <c r="AC17" s="123">
        <f t="shared" si="1"/>
        <v>1250000000</v>
      </c>
      <c r="AD17" s="64"/>
      <c r="AE17" s="570"/>
    </row>
    <row r="18" spans="1:31" ht="57">
      <c r="A18" s="540"/>
      <c r="B18" s="577"/>
      <c r="C18" s="29"/>
      <c r="D18" s="29"/>
      <c r="E18" s="29"/>
      <c r="F18" s="526"/>
      <c r="G18" s="439"/>
      <c r="H18" s="439"/>
      <c r="I18" s="439"/>
      <c r="J18" s="129"/>
      <c r="K18" s="129"/>
      <c r="L18" s="453"/>
      <c r="M18" s="446"/>
      <c r="N18" s="445"/>
      <c r="O18" s="442"/>
      <c r="P18" s="442"/>
      <c r="Q18" s="436"/>
      <c r="R18" s="436"/>
      <c r="S18" s="436"/>
      <c r="T18" s="557"/>
      <c r="U18" s="560">
        <v>44196</v>
      </c>
      <c r="V18" s="554"/>
      <c r="W18" s="120" t="s">
        <v>371</v>
      </c>
      <c r="X18" s="121" t="s">
        <v>370</v>
      </c>
      <c r="Y18" s="65" t="s">
        <v>307</v>
      </c>
      <c r="Z18" s="122">
        <v>3651727971</v>
      </c>
      <c r="AA18" s="65" t="s">
        <v>333</v>
      </c>
      <c r="AB18" s="64" t="s">
        <v>320</v>
      </c>
      <c r="AC18" s="123">
        <f t="shared" si="1"/>
        <v>3651727971</v>
      </c>
      <c r="AD18" s="64"/>
      <c r="AE18" s="570"/>
    </row>
    <row r="19" spans="1:31" ht="57">
      <c r="A19" s="540"/>
      <c r="B19" s="577"/>
      <c r="C19" s="29"/>
      <c r="D19" s="29"/>
      <c r="E19" s="29"/>
      <c r="F19" s="526"/>
      <c r="G19" s="439"/>
      <c r="H19" s="439"/>
      <c r="I19" s="439"/>
      <c r="J19" s="129"/>
      <c r="K19" s="129"/>
      <c r="L19" s="453"/>
      <c r="M19" s="446"/>
      <c r="N19" s="445"/>
      <c r="O19" s="442"/>
      <c r="P19" s="442"/>
      <c r="Q19" s="436"/>
      <c r="R19" s="436"/>
      <c r="S19" s="436"/>
      <c r="T19" s="557"/>
      <c r="U19" s="560">
        <v>44196</v>
      </c>
      <c r="V19" s="554"/>
      <c r="W19" s="120" t="s">
        <v>371</v>
      </c>
      <c r="X19" s="121" t="s">
        <v>370</v>
      </c>
      <c r="Y19" s="65" t="s">
        <v>308</v>
      </c>
      <c r="Z19" s="122">
        <v>1500000000</v>
      </c>
      <c r="AA19" s="65" t="s">
        <v>332</v>
      </c>
      <c r="AB19" s="64" t="s">
        <v>321</v>
      </c>
      <c r="AC19" s="123">
        <f t="shared" si="1"/>
        <v>1500000000</v>
      </c>
      <c r="AD19" s="64"/>
      <c r="AE19" s="570"/>
    </row>
    <row r="20" spans="1:31" ht="57">
      <c r="A20" s="540"/>
      <c r="B20" s="577"/>
      <c r="C20" s="29"/>
      <c r="D20" s="29"/>
      <c r="E20" s="29"/>
      <c r="F20" s="526"/>
      <c r="G20" s="439"/>
      <c r="H20" s="439"/>
      <c r="I20" s="439"/>
      <c r="J20" s="129"/>
      <c r="K20" s="129"/>
      <c r="L20" s="453"/>
      <c r="M20" s="446"/>
      <c r="N20" s="445"/>
      <c r="O20" s="442"/>
      <c r="P20" s="442"/>
      <c r="Q20" s="436"/>
      <c r="R20" s="436"/>
      <c r="S20" s="436"/>
      <c r="T20" s="557"/>
      <c r="U20" s="560">
        <v>44196</v>
      </c>
      <c r="V20" s="554"/>
      <c r="W20" s="120" t="s">
        <v>371</v>
      </c>
      <c r="X20" s="121" t="s">
        <v>370</v>
      </c>
      <c r="Y20" s="65" t="s">
        <v>307</v>
      </c>
      <c r="Z20" s="122">
        <v>2069312517</v>
      </c>
      <c r="AA20" s="65" t="s">
        <v>332</v>
      </c>
      <c r="AB20" s="64" t="s">
        <v>322</v>
      </c>
      <c r="AC20" s="123">
        <f t="shared" si="1"/>
        <v>2069312517</v>
      </c>
      <c r="AD20" s="64"/>
      <c r="AE20" s="570"/>
    </row>
    <row r="21" spans="1:31" ht="51.75" customHeight="1">
      <c r="A21" s="540"/>
      <c r="B21" s="577"/>
      <c r="C21" s="29"/>
      <c r="D21" s="29"/>
      <c r="E21" s="29"/>
      <c r="F21" s="526"/>
      <c r="G21" s="439"/>
      <c r="H21" s="439"/>
      <c r="I21" s="439"/>
      <c r="J21" s="129"/>
      <c r="K21" s="129"/>
      <c r="L21" s="453"/>
      <c r="M21" s="446"/>
      <c r="N21" s="445"/>
      <c r="O21" s="442"/>
      <c r="P21" s="442"/>
      <c r="Q21" s="436"/>
      <c r="R21" s="436"/>
      <c r="S21" s="436"/>
      <c r="T21" s="557"/>
      <c r="U21" s="560">
        <v>44196</v>
      </c>
      <c r="V21" s="554"/>
      <c r="W21" s="120" t="s">
        <v>371</v>
      </c>
      <c r="X21" s="121" t="s">
        <v>370</v>
      </c>
      <c r="Y21" s="65" t="s">
        <v>308</v>
      </c>
      <c r="Z21" s="122">
        <v>500000000</v>
      </c>
      <c r="AA21" s="65" t="s">
        <v>330</v>
      </c>
      <c r="AB21" s="64" t="s">
        <v>323</v>
      </c>
      <c r="AC21" s="123">
        <f t="shared" si="1"/>
        <v>500000000</v>
      </c>
      <c r="AD21" s="64"/>
      <c r="AE21" s="570"/>
    </row>
    <row r="22" spans="1:31" ht="77.25" customHeight="1">
      <c r="A22" s="540"/>
      <c r="B22" s="577"/>
      <c r="C22" s="29"/>
      <c r="D22" s="29"/>
      <c r="E22" s="29"/>
      <c r="F22" s="526"/>
      <c r="G22" s="439"/>
      <c r="H22" s="439"/>
      <c r="I22" s="439"/>
      <c r="J22" s="129"/>
      <c r="K22" s="130"/>
      <c r="L22" s="453"/>
      <c r="M22" s="446"/>
      <c r="N22" s="445"/>
      <c r="O22" s="442"/>
      <c r="P22" s="442"/>
      <c r="Q22" s="436"/>
      <c r="R22" s="436"/>
      <c r="S22" s="436"/>
      <c r="T22" s="557"/>
      <c r="U22" s="560">
        <v>44196</v>
      </c>
      <c r="V22" s="554"/>
      <c r="W22" s="120" t="s">
        <v>371</v>
      </c>
      <c r="X22" s="121" t="s">
        <v>370</v>
      </c>
      <c r="Y22" s="65" t="s">
        <v>308</v>
      </c>
      <c r="Z22" s="122">
        <v>500000000</v>
      </c>
      <c r="AA22" s="65" t="s">
        <v>331</v>
      </c>
      <c r="AB22" s="64" t="s">
        <v>324</v>
      </c>
      <c r="AC22" s="123">
        <f t="shared" si="1"/>
        <v>500000000</v>
      </c>
      <c r="AD22" s="64"/>
      <c r="AE22" s="570"/>
    </row>
    <row r="23" spans="1:31" ht="61.5" customHeight="1">
      <c r="A23" s="540"/>
      <c r="B23" s="577"/>
      <c r="C23" s="29"/>
      <c r="D23" s="29"/>
      <c r="E23" s="29"/>
      <c r="F23" s="526"/>
      <c r="G23" s="439"/>
      <c r="H23" s="439"/>
      <c r="I23" s="439"/>
      <c r="J23" s="129"/>
      <c r="K23" s="129"/>
      <c r="L23" s="453"/>
      <c r="M23" s="446"/>
      <c r="N23" s="445"/>
      <c r="O23" s="442"/>
      <c r="P23" s="442"/>
      <c r="Q23" s="436"/>
      <c r="R23" s="436"/>
      <c r="S23" s="436"/>
      <c r="T23" s="557"/>
      <c r="U23" s="560">
        <v>44196</v>
      </c>
      <c r="V23" s="554"/>
      <c r="W23" s="120" t="s">
        <v>371</v>
      </c>
      <c r="X23" s="121" t="s">
        <v>370</v>
      </c>
      <c r="Y23" s="65" t="s">
        <v>310</v>
      </c>
      <c r="Z23" s="122">
        <v>1156159480.25</v>
      </c>
      <c r="AA23" s="65" t="s">
        <v>310</v>
      </c>
      <c r="AB23" s="64" t="s">
        <v>325</v>
      </c>
      <c r="AC23" s="123">
        <f t="shared" si="1"/>
        <v>1156159480.25</v>
      </c>
      <c r="AD23" s="64"/>
      <c r="AE23" s="570"/>
    </row>
    <row r="24" spans="1:31" ht="57" customHeight="1">
      <c r="A24" s="540"/>
      <c r="B24" s="577"/>
      <c r="C24" s="29"/>
      <c r="D24" s="29"/>
      <c r="E24" s="29"/>
      <c r="F24" s="526"/>
      <c r="G24" s="131"/>
      <c r="H24" s="131"/>
      <c r="I24" s="131"/>
      <c r="J24" s="132"/>
      <c r="K24" s="132"/>
      <c r="L24" s="453"/>
      <c r="M24" s="446"/>
      <c r="N24" s="445"/>
      <c r="O24" s="133"/>
      <c r="P24" s="133"/>
      <c r="Q24" s="437"/>
      <c r="R24" s="437"/>
      <c r="S24" s="437"/>
      <c r="T24" s="558"/>
      <c r="U24" s="561">
        <v>44196</v>
      </c>
      <c r="V24" s="555"/>
      <c r="W24" s="120" t="s">
        <v>371</v>
      </c>
      <c r="X24" s="121" t="s">
        <v>370</v>
      </c>
      <c r="Y24" s="65" t="s">
        <v>311</v>
      </c>
      <c r="Z24" s="122">
        <v>23923310715</v>
      </c>
      <c r="AA24" s="65" t="s">
        <v>311</v>
      </c>
      <c r="AB24" s="64" t="s">
        <v>326</v>
      </c>
      <c r="AC24" s="123">
        <f t="shared" si="1"/>
        <v>23923310715</v>
      </c>
      <c r="AD24" s="64"/>
      <c r="AE24" s="571"/>
    </row>
    <row r="25" spans="1:31" ht="84" customHeight="1">
      <c r="A25" s="540"/>
      <c r="B25" s="577"/>
      <c r="C25" s="29"/>
      <c r="D25" s="29"/>
      <c r="E25" s="29"/>
      <c r="F25" s="526"/>
      <c r="G25" s="134" t="s">
        <v>26</v>
      </c>
      <c r="H25" s="134" t="s">
        <v>27</v>
      </c>
      <c r="I25" s="75" t="s">
        <v>610</v>
      </c>
      <c r="J25" s="460">
        <v>8</v>
      </c>
      <c r="K25" s="460">
        <v>8</v>
      </c>
      <c r="L25" s="460">
        <v>6</v>
      </c>
      <c r="M25" s="135" t="s">
        <v>457</v>
      </c>
      <c r="N25" s="136">
        <v>2020130010132</v>
      </c>
      <c r="O25" s="137" t="s">
        <v>458</v>
      </c>
      <c r="P25" s="134" t="s">
        <v>583</v>
      </c>
      <c r="Q25" s="71">
        <v>8</v>
      </c>
      <c r="R25" s="70">
        <v>6</v>
      </c>
      <c r="S25" s="70">
        <v>6</v>
      </c>
      <c r="T25" s="138">
        <v>43983</v>
      </c>
      <c r="U25" s="138">
        <v>44196</v>
      </c>
      <c r="V25" s="74">
        <v>1</v>
      </c>
      <c r="W25" s="70" t="s">
        <v>463</v>
      </c>
      <c r="X25" s="139" t="s">
        <v>462</v>
      </c>
      <c r="Y25" s="134" t="s">
        <v>446</v>
      </c>
      <c r="Z25" s="140">
        <v>500000000</v>
      </c>
      <c r="AA25" s="75" t="s">
        <v>444</v>
      </c>
      <c r="AB25" s="75" t="s">
        <v>445</v>
      </c>
      <c r="AC25" s="141">
        <f aca="true" t="shared" si="2" ref="AC25:AC33">+Z25</f>
        <v>500000000</v>
      </c>
      <c r="AD25" s="472">
        <v>1516183331</v>
      </c>
      <c r="AE25" s="396" t="s">
        <v>723</v>
      </c>
    </row>
    <row r="26" spans="1:31" ht="60.75" customHeight="1">
      <c r="A26" s="540"/>
      <c r="B26" s="577"/>
      <c r="C26" s="29"/>
      <c r="D26" s="29"/>
      <c r="E26" s="29"/>
      <c r="F26" s="526"/>
      <c r="G26" s="142" t="s">
        <v>37</v>
      </c>
      <c r="H26" s="143">
        <v>1</v>
      </c>
      <c r="I26" s="75" t="s">
        <v>38</v>
      </c>
      <c r="J26" s="460">
        <v>16</v>
      </c>
      <c r="K26" s="460">
        <v>4</v>
      </c>
      <c r="L26" s="460">
        <v>4</v>
      </c>
      <c r="M26" s="66"/>
      <c r="N26" s="144"/>
      <c r="O26" s="145"/>
      <c r="P26" s="75" t="s">
        <v>584</v>
      </c>
      <c r="Q26" s="71">
        <v>4</v>
      </c>
      <c r="R26" s="71">
        <v>1</v>
      </c>
      <c r="S26" s="71">
        <v>1</v>
      </c>
      <c r="T26" s="146">
        <v>43983</v>
      </c>
      <c r="U26" s="146">
        <v>44196</v>
      </c>
      <c r="V26" s="73">
        <v>1</v>
      </c>
      <c r="W26" s="70" t="s">
        <v>463</v>
      </c>
      <c r="X26" s="139" t="s">
        <v>462</v>
      </c>
      <c r="Y26" s="75" t="s">
        <v>448</v>
      </c>
      <c r="Z26" s="141">
        <v>2264232909.6</v>
      </c>
      <c r="AA26" s="75" t="s">
        <v>444</v>
      </c>
      <c r="AB26" s="75" t="s">
        <v>447</v>
      </c>
      <c r="AC26" s="141">
        <v>2264232909.6</v>
      </c>
      <c r="AD26" s="473"/>
      <c r="AE26" s="396" t="s">
        <v>724</v>
      </c>
    </row>
    <row r="27" spans="1:31" ht="42.75">
      <c r="A27" s="540"/>
      <c r="B27" s="577"/>
      <c r="C27" s="29"/>
      <c r="D27" s="29"/>
      <c r="E27" s="29"/>
      <c r="F27" s="543"/>
      <c r="G27" s="142" t="s">
        <v>65</v>
      </c>
      <c r="H27" s="143">
        <v>0.75</v>
      </c>
      <c r="I27" s="75" t="s">
        <v>66</v>
      </c>
      <c r="J27" s="461">
        <v>0.85</v>
      </c>
      <c r="K27" s="461">
        <v>0.75</v>
      </c>
      <c r="L27" s="461">
        <v>0.52</v>
      </c>
      <c r="M27" s="66"/>
      <c r="N27" s="144"/>
      <c r="O27" s="145"/>
      <c r="P27" s="75" t="s">
        <v>459</v>
      </c>
      <c r="Q27" s="71">
        <v>2</v>
      </c>
      <c r="R27" s="71">
        <v>0</v>
      </c>
      <c r="S27" s="71">
        <v>2</v>
      </c>
      <c r="T27" s="146">
        <v>43983</v>
      </c>
      <c r="U27" s="138">
        <v>44196</v>
      </c>
      <c r="V27" s="73">
        <v>1</v>
      </c>
      <c r="W27" s="70" t="s">
        <v>463</v>
      </c>
      <c r="X27" s="139" t="s">
        <v>462</v>
      </c>
      <c r="Y27" s="75" t="s">
        <v>450</v>
      </c>
      <c r="Z27" s="147">
        <v>204309188</v>
      </c>
      <c r="AA27" s="75" t="s">
        <v>444</v>
      </c>
      <c r="AB27" s="75" t="s">
        <v>449</v>
      </c>
      <c r="AC27" s="141">
        <f t="shared" si="2"/>
        <v>204309188</v>
      </c>
      <c r="AD27" s="75"/>
      <c r="AE27" s="396" t="s">
        <v>725</v>
      </c>
    </row>
    <row r="28" spans="1:31" ht="42.75">
      <c r="A28" s="540"/>
      <c r="B28" s="577"/>
      <c r="C28" s="29"/>
      <c r="D28" s="29"/>
      <c r="E28" s="29"/>
      <c r="F28" s="543"/>
      <c r="G28" s="68"/>
      <c r="H28" s="67"/>
      <c r="I28" s="68"/>
      <c r="J28" s="68"/>
      <c r="K28" s="68"/>
      <c r="L28" s="69"/>
      <c r="M28" s="66"/>
      <c r="N28" s="144"/>
      <c r="O28" s="145"/>
      <c r="P28" s="75" t="s">
        <v>460</v>
      </c>
      <c r="Q28" s="71">
        <v>1</v>
      </c>
      <c r="R28" s="71">
        <v>0</v>
      </c>
      <c r="S28" s="71">
        <v>1</v>
      </c>
      <c r="T28" s="146">
        <v>43983</v>
      </c>
      <c r="U28" s="146">
        <v>44196</v>
      </c>
      <c r="V28" s="73">
        <v>1</v>
      </c>
      <c r="W28" s="70" t="s">
        <v>463</v>
      </c>
      <c r="X28" s="139" t="s">
        <v>462</v>
      </c>
      <c r="Y28" s="75" t="s">
        <v>452</v>
      </c>
      <c r="Z28" s="147">
        <v>407440587</v>
      </c>
      <c r="AA28" s="75" t="s">
        <v>444</v>
      </c>
      <c r="AB28" s="75" t="s">
        <v>451</v>
      </c>
      <c r="AC28" s="141">
        <f t="shared" si="2"/>
        <v>407440587</v>
      </c>
      <c r="AD28" s="75"/>
      <c r="AE28" s="396" t="s">
        <v>726</v>
      </c>
    </row>
    <row r="29" spans="1:31" ht="42.75">
      <c r="A29" s="540"/>
      <c r="B29" s="577"/>
      <c r="C29" s="29"/>
      <c r="D29" s="29"/>
      <c r="E29" s="29"/>
      <c r="F29" s="543"/>
      <c r="G29" s="68"/>
      <c r="H29" s="67"/>
      <c r="I29" s="68"/>
      <c r="J29" s="68"/>
      <c r="K29" s="68"/>
      <c r="L29" s="68"/>
      <c r="M29" s="66"/>
      <c r="N29" s="144"/>
      <c r="O29" s="145"/>
      <c r="P29" s="142" t="s">
        <v>461</v>
      </c>
      <c r="Q29" s="72">
        <v>4</v>
      </c>
      <c r="R29" s="72">
        <v>1</v>
      </c>
      <c r="S29" s="72">
        <v>1</v>
      </c>
      <c r="T29" s="146">
        <v>43983</v>
      </c>
      <c r="U29" s="138">
        <v>44196</v>
      </c>
      <c r="V29" s="73">
        <v>1</v>
      </c>
      <c r="W29" s="70" t="s">
        <v>463</v>
      </c>
      <c r="X29" s="139" t="s">
        <v>462</v>
      </c>
      <c r="Y29" s="75" t="s">
        <v>446</v>
      </c>
      <c r="Z29" s="147">
        <v>250000000</v>
      </c>
      <c r="AA29" s="75" t="s">
        <v>453</v>
      </c>
      <c r="AB29" s="75" t="s">
        <v>454</v>
      </c>
      <c r="AC29" s="141">
        <f t="shared" si="2"/>
        <v>250000000</v>
      </c>
      <c r="AD29" s="75"/>
      <c r="AE29" s="396" t="s">
        <v>727</v>
      </c>
    </row>
    <row r="30" spans="1:31" ht="25.5" customHeight="1">
      <c r="A30" s="540"/>
      <c r="B30" s="577"/>
      <c r="C30" s="29"/>
      <c r="D30" s="29"/>
      <c r="E30" s="29"/>
      <c r="F30" s="543"/>
      <c r="G30" s="68"/>
      <c r="H30" s="67"/>
      <c r="I30" s="68"/>
      <c r="J30" s="68"/>
      <c r="K30" s="68"/>
      <c r="L30" s="68"/>
      <c r="M30" s="66"/>
      <c r="N30" s="144"/>
      <c r="O30" s="145"/>
      <c r="P30" s="68"/>
      <c r="Q30" s="469"/>
      <c r="R30" s="469"/>
      <c r="S30" s="469"/>
      <c r="T30" s="146"/>
      <c r="U30" s="138"/>
      <c r="V30" s="73"/>
      <c r="W30" s="469"/>
      <c r="X30" s="470"/>
      <c r="Y30" s="142" t="s">
        <v>777</v>
      </c>
      <c r="Z30" s="471">
        <v>79673984</v>
      </c>
      <c r="AA30" s="142"/>
      <c r="AB30" s="75" t="s">
        <v>760</v>
      </c>
      <c r="AC30" s="471">
        <v>79673984</v>
      </c>
      <c r="AD30" s="142"/>
      <c r="AE30" s="396"/>
    </row>
    <row r="31" spans="1:31" ht="36" customHeight="1">
      <c r="A31" s="540"/>
      <c r="B31" s="577"/>
      <c r="C31" s="29"/>
      <c r="D31" s="29"/>
      <c r="E31" s="29"/>
      <c r="F31" s="543"/>
      <c r="G31" s="68"/>
      <c r="H31" s="67"/>
      <c r="I31" s="68"/>
      <c r="J31" s="68"/>
      <c r="K31" s="68"/>
      <c r="L31" s="68"/>
      <c r="M31" s="66"/>
      <c r="N31" s="144"/>
      <c r="O31" s="145"/>
      <c r="P31" s="68"/>
      <c r="Q31" s="469"/>
      <c r="R31" s="469"/>
      <c r="S31" s="469"/>
      <c r="T31" s="146"/>
      <c r="U31" s="138"/>
      <c r="V31" s="73"/>
      <c r="W31" s="469"/>
      <c r="X31" s="470"/>
      <c r="Y31" s="142" t="s">
        <v>777</v>
      </c>
      <c r="Z31" s="471">
        <v>1775940589.84</v>
      </c>
      <c r="AA31" s="142"/>
      <c r="AB31" s="75" t="s">
        <v>761</v>
      </c>
      <c r="AC31" s="471">
        <v>1775940589.84</v>
      </c>
      <c r="AD31" s="142"/>
      <c r="AE31" s="396"/>
    </row>
    <row r="32" spans="1:31" ht="47.25" customHeight="1">
      <c r="A32" s="540"/>
      <c r="B32" s="577"/>
      <c r="C32" s="29"/>
      <c r="D32" s="29"/>
      <c r="E32" s="29"/>
      <c r="F32" s="543"/>
      <c r="G32" s="68"/>
      <c r="H32" s="67"/>
      <c r="I32" s="68"/>
      <c r="J32" s="68"/>
      <c r="K32" s="68"/>
      <c r="L32" s="68"/>
      <c r="M32" s="66"/>
      <c r="N32" s="144"/>
      <c r="O32" s="145"/>
      <c r="P32" s="68"/>
      <c r="Q32" s="469"/>
      <c r="R32" s="469"/>
      <c r="S32" s="469"/>
      <c r="T32" s="146"/>
      <c r="U32" s="138"/>
      <c r="V32" s="73"/>
      <c r="W32" s="469"/>
      <c r="X32" s="470"/>
      <c r="Y32" s="75" t="s">
        <v>452</v>
      </c>
      <c r="Z32" s="471">
        <v>418801668.23</v>
      </c>
      <c r="AA32" s="142"/>
      <c r="AB32" s="75" t="s">
        <v>763</v>
      </c>
      <c r="AC32" s="471">
        <v>418801668.23</v>
      </c>
      <c r="AD32" s="478"/>
      <c r="AE32" s="396"/>
    </row>
    <row r="33" spans="1:31" ht="198" customHeight="1">
      <c r="A33" s="540"/>
      <c r="B33" s="577"/>
      <c r="C33" s="29"/>
      <c r="D33" s="29"/>
      <c r="E33" s="29"/>
      <c r="F33" s="526"/>
      <c r="G33" s="148" t="s">
        <v>50</v>
      </c>
      <c r="H33" s="148">
        <v>0</v>
      </c>
      <c r="I33" s="148" t="s">
        <v>51</v>
      </c>
      <c r="J33" s="428">
        <v>4</v>
      </c>
      <c r="K33" s="77">
        <v>1</v>
      </c>
      <c r="L33" s="77">
        <v>0</v>
      </c>
      <c r="M33" s="513" t="s">
        <v>342</v>
      </c>
      <c r="N33" s="515">
        <v>2020130010063</v>
      </c>
      <c r="O33" s="583" t="s">
        <v>343</v>
      </c>
      <c r="P33" s="432" t="s">
        <v>412</v>
      </c>
      <c r="Q33" s="429">
        <v>1</v>
      </c>
      <c r="R33" s="429">
        <v>0</v>
      </c>
      <c r="S33" s="429">
        <v>0</v>
      </c>
      <c r="T33" s="149">
        <v>43983</v>
      </c>
      <c r="U33" s="149">
        <v>44196</v>
      </c>
      <c r="V33" s="76">
        <v>0</v>
      </c>
      <c r="W33" s="150" t="s">
        <v>372</v>
      </c>
      <c r="X33" s="151" t="s">
        <v>373</v>
      </c>
      <c r="Y33" s="574" t="s">
        <v>296</v>
      </c>
      <c r="Z33" s="592">
        <v>815282642</v>
      </c>
      <c r="AA33" s="583" t="s">
        <v>345</v>
      </c>
      <c r="AB33" s="467" t="s">
        <v>344</v>
      </c>
      <c r="AC33" s="462">
        <f t="shared" si="2"/>
        <v>815282642</v>
      </c>
      <c r="AD33" s="584">
        <v>864030191</v>
      </c>
      <c r="AE33" s="397" t="s">
        <v>728</v>
      </c>
    </row>
    <row r="34" spans="1:31" ht="376.5" customHeight="1">
      <c r="A34" s="540"/>
      <c r="B34" s="577"/>
      <c r="C34" s="29"/>
      <c r="D34" s="29"/>
      <c r="E34" s="29"/>
      <c r="F34" s="526"/>
      <c r="G34" s="564" t="s">
        <v>52</v>
      </c>
      <c r="H34" s="580" t="s">
        <v>53</v>
      </c>
      <c r="I34" s="510" t="s">
        <v>54</v>
      </c>
      <c r="J34" s="427">
        <v>0.4</v>
      </c>
      <c r="K34" s="427">
        <v>0.1</v>
      </c>
      <c r="L34" s="428">
        <v>0.12</v>
      </c>
      <c r="M34" s="513"/>
      <c r="N34" s="515"/>
      <c r="O34" s="513"/>
      <c r="P34" s="152" t="s">
        <v>413</v>
      </c>
      <c r="Q34" s="77">
        <v>0.1</v>
      </c>
      <c r="R34" s="77">
        <v>0</v>
      </c>
      <c r="S34" s="77">
        <v>12</v>
      </c>
      <c r="T34" s="149">
        <v>43983</v>
      </c>
      <c r="U34" s="149">
        <v>44196</v>
      </c>
      <c r="V34" s="76">
        <v>1</v>
      </c>
      <c r="W34" s="150" t="s">
        <v>372</v>
      </c>
      <c r="X34" s="151" t="s">
        <v>373</v>
      </c>
      <c r="Y34" s="575"/>
      <c r="Z34" s="593"/>
      <c r="AA34" s="513"/>
      <c r="AB34" s="465" t="s">
        <v>762</v>
      </c>
      <c r="AC34" s="468">
        <v>846744101</v>
      </c>
      <c r="AD34" s="585"/>
      <c r="AE34" s="398" t="s">
        <v>729</v>
      </c>
    </row>
    <row r="35" spans="1:31" ht="69">
      <c r="A35" s="540"/>
      <c r="B35" s="577"/>
      <c r="C35" s="29"/>
      <c r="D35" s="29"/>
      <c r="E35" s="29"/>
      <c r="F35" s="526"/>
      <c r="G35" s="565"/>
      <c r="H35" s="581"/>
      <c r="I35" s="511"/>
      <c r="J35" s="428"/>
      <c r="K35" s="428"/>
      <c r="L35" s="428"/>
      <c r="M35" s="513"/>
      <c r="N35" s="515"/>
      <c r="O35" s="513"/>
      <c r="P35" s="152" t="s">
        <v>414</v>
      </c>
      <c r="Q35" s="77">
        <v>1</v>
      </c>
      <c r="R35" s="77">
        <v>100</v>
      </c>
      <c r="S35" s="76">
        <v>1</v>
      </c>
      <c r="T35" s="149">
        <v>43983</v>
      </c>
      <c r="U35" s="149">
        <v>44196</v>
      </c>
      <c r="V35" s="76">
        <v>1</v>
      </c>
      <c r="W35" s="150" t="s">
        <v>372</v>
      </c>
      <c r="X35" s="151" t="s">
        <v>373</v>
      </c>
      <c r="Y35" s="575"/>
      <c r="Z35" s="593"/>
      <c r="AA35" s="513"/>
      <c r="AB35" s="465"/>
      <c r="AC35" s="463"/>
      <c r="AD35" s="585"/>
      <c r="AE35" s="398" t="s">
        <v>733</v>
      </c>
    </row>
    <row r="36" spans="1:31" ht="345">
      <c r="A36" s="540"/>
      <c r="B36" s="577"/>
      <c r="C36" s="29"/>
      <c r="D36" s="29"/>
      <c r="E36" s="29"/>
      <c r="F36" s="526"/>
      <c r="G36" s="565"/>
      <c r="H36" s="581"/>
      <c r="I36" s="511"/>
      <c r="J36" s="153"/>
      <c r="K36" s="153"/>
      <c r="L36" s="153"/>
      <c r="M36" s="513"/>
      <c r="N36" s="515"/>
      <c r="O36" s="513"/>
      <c r="P36" s="152" t="s">
        <v>415</v>
      </c>
      <c r="Q36" s="77">
        <v>0.25</v>
      </c>
      <c r="R36" s="77">
        <v>0</v>
      </c>
      <c r="S36" s="77">
        <v>0.25</v>
      </c>
      <c r="T36" s="149">
        <v>43983</v>
      </c>
      <c r="U36" s="149">
        <v>44196</v>
      </c>
      <c r="V36" s="76">
        <v>0.08</v>
      </c>
      <c r="W36" s="150" t="s">
        <v>372</v>
      </c>
      <c r="X36" s="151" t="s">
        <v>373</v>
      </c>
      <c r="Y36" s="575"/>
      <c r="Z36" s="593"/>
      <c r="AA36" s="513"/>
      <c r="AB36" s="465"/>
      <c r="AC36" s="463"/>
      <c r="AD36" s="585"/>
      <c r="AE36" s="398" t="s">
        <v>730</v>
      </c>
    </row>
    <row r="37" spans="1:31" ht="111">
      <c r="A37" s="540"/>
      <c r="B37" s="577"/>
      <c r="C37" s="29"/>
      <c r="D37" s="29"/>
      <c r="E37" s="29"/>
      <c r="F37" s="526"/>
      <c r="G37" s="565"/>
      <c r="H37" s="581"/>
      <c r="I37" s="511"/>
      <c r="J37" s="153"/>
      <c r="K37" s="153"/>
      <c r="L37" s="153"/>
      <c r="M37" s="513"/>
      <c r="N37" s="515"/>
      <c r="O37" s="513"/>
      <c r="P37" s="152" t="s">
        <v>416</v>
      </c>
      <c r="Q37" s="77">
        <v>30</v>
      </c>
      <c r="R37" s="77">
        <v>5</v>
      </c>
      <c r="S37" s="77">
        <v>25</v>
      </c>
      <c r="T37" s="149">
        <v>43983</v>
      </c>
      <c r="U37" s="149">
        <v>44196</v>
      </c>
      <c r="V37" s="76">
        <v>1</v>
      </c>
      <c r="W37" s="150" t="s">
        <v>372</v>
      </c>
      <c r="X37" s="151" t="s">
        <v>373</v>
      </c>
      <c r="Y37" s="575"/>
      <c r="Z37" s="593"/>
      <c r="AA37" s="513"/>
      <c r="AB37" s="465"/>
      <c r="AC37" s="463"/>
      <c r="AD37" s="585"/>
      <c r="AE37" s="398" t="s">
        <v>732</v>
      </c>
    </row>
    <row r="38" spans="1:31" ht="207">
      <c r="A38" s="540"/>
      <c r="B38" s="577"/>
      <c r="C38" s="29"/>
      <c r="D38" s="29"/>
      <c r="E38" s="29"/>
      <c r="F38" s="526"/>
      <c r="G38" s="565"/>
      <c r="H38" s="581"/>
      <c r="I38" s="511"/>
      <c r="J38" s="153"/>
      <c r="K38" s="153"/>
      <c r="L38" s="153"/>
      <c r="M38" s="513"/>
      <c r="N38" s="515"/>
      <c r="O38" s="513"/>
      <c r="P38" s="152" t="s">
        <v>268</v>
      </c>
      <c r="Q38" s="77">
        <v>60</v>
      </c>
      <c r="R38" s="77">
        <v>0</v>
      </c>
      <c r="S38" s="77">
        <v>40</v>
      </c>
      <c r="T38" s="149">
        <v>43983</v>
      </c>
      <c r="U38" s="149">
        <v>44196</v>
      </c>
      <c r="V38" s="76">
        <v>0.67</v>
      </c>
      <c r="W38" s="150" t="s">
        <v>372</v>
      </c>
      <c r="X38" s="151" t="s">
        <v>373</v>
      </c>
      <c r="Y38" s="575"/>
      <c r="Z38" s="593"/>
      <c r="AA38" s="513"/>
      <c r="AB38" s="465"/>
      <c r="AC38" s="463"/>
      <c r="AD38" s="585"/>
      <c r="AE38" s="398" t="s">
        <v>764</v>
      </c>
    </row>
    <row r="39" spans="1:31" ht="317.25">
      <c r="A39" s="540"/>
      <c r="B39" s="577"/>
      <c r="C39" s="29"/>
      <c r="D39" s="29"/>
      <c r="E39" s="29"/>
      <c r="F39" s="526"/>
      <c r="G39" s="566"/>
      <c r="H39" s="582"/>
      <c r="I39" s="512"/>
      <c r="J39" s="154"/>
      <c r="K39" s="154"/>
      <c r="L39" s="154"/>
      <c r="M39" s="514"/>
      <c r="N39" s="516"/>
      <c r="O39" s="514"/>
      <c r="P39" s="152" t="s">
        <v>417</v>
      </c>
      <c r="Q39" s="429">
        <v>15</v>
      </c>
      <c r="R39" s="454">
        <v>0</v>
      </c>
      <c r="S39" s="429">
        <v>4</v>
      </c>
      <c r="T39" s="149">
        <v>43983</v>
      </c>
      <c r="U39" s="149">
        <v>44196</v>
      </c>
      <c r="V39" s="78">
        <v>0.27</v>
      </c>
      <c r="W39" s="150" t="s">
        <v>372</v>
      </c>
      <c r="X39" s="151" t="s">
        <v>373</v>
      </c>
      <c r="Y39" s="576"/>
      <c r="Z39" s="594"/>
      <c r="AA39" s="514"/>
      <c r="AB39" s="466"/>
      <c r="AC39" s="464"/>
      <c r="AD39" s="586"/>
      <c r="AE39" s="399" t="s">
        <v>731</v>
      </c>
    </row>
    <row r="40" spans="1:31" ht="72">
      <c r="A40" s="540"/>
      <c r="B40" s="577"/>
      <c r="C40" s="29"/>
      <c r="D40" s="29"/>
      <c r="E40" s="29"/>
      <c r="F40" s="526"/>
      <c r="G40" s="155" t="s">
        <v>57</v>
      </c>
      <c r="H40" s="155">
        <v>500</v>
      </c>
      <c r="I40" s="155" t="s">
        <v>58</v>
      </c>
      <c r="J40" s="156">
        <v>500</v>
      </c>
      <c r="K40" s="155">
        <v>500</v>
      </c>
      <c r="L40" s="155">
        <v>420</v>
      </c>
      <c r="M40" s="441" t="s">
        <v>507</v>
      </c>
      <c r="N40" s="157">
        <v>2020130010157</v>
      </c>
      <c r="O40" s="158" t="s">
        <v>508</v>
      </c>
      <c r="P40" s="158" t="s">
        <v>510</v>
      </c>
      <c r="Q40" s="155">
        <v>500</v>
      </c>
      <c r="R40" s="155">
        <v>225</v>
      </c>
      <c r="S40" s="155">
        <v>195</v>
      </c>
      <c r="T40" s="159">
        <v>43983</v>
      </c>
      <c r="U40" s="159">
        <v>44196</v>
      </c>
      <c r="V40" s="160">
        <v>100</v>
      </c>
      <c r="W40" s="155" t="s">
        <v>513</v>
      </c>
      <c r="X40" s="161" t="s">
        <v>270</v>
      </c>
      <c r="Y40" s="155" t="s">
        <v>337</v>
      </c>
      <c r="Z40" s="162">
        <v>165400000</v>
      </c>
      <c r="AA40" s="155" t="s">
        <v>269</v>
      </c>
      <c r="AB40" s="155" t="s">
        <v>514</v>
      </c>
      <c r="AC40" s="163">
        <v>165400000</v>
      </c>
      <c r="AD40" s="164">
        <v>119666666</v>
      </c>
      <c r="AE40" s="400" t="s">
        <v>647</v>
      </c>
    </row>
    <row r="41" spans="1:31" ht="90" customHeight="1">
      <c r="A41" s="540"/>
      <c r="B41" s="577"/>
      <c r="C41" s="29"/>
      <c r="D41" s="29"/>
      <c r="E41" s="29"/>
      <c r="F41" s="526"/>
      <c r="G41" s="165"/>
      <c r="H41" s="155"/>
      <c r="I41" s="166"/>
      <c r="J41" s="156"/>
      <c r="K41" s="155"/>
      <c r="L41" s="155"/>
      <c r="M41" s="441"/>
      <c r="N41" s="157"/>
      <c r="O41" s="158"/>
      <c r="P41" s="158" t="s">
        <v>511</v>
      </c>
      <c r="Q41" s="155">
        <v>10</v>
      </c>
      <c r="R41" s="155">
        <v>0</v>
      </c>
      <c r="S41" s="155">
        <v>0</v>
      </c>
      <c r="T41" s="159">
        <v>43983</v>
      </c>
      <c r="U41" s="159">
        <v>44196</v>
      </c>
      <c r="V41" s="160">
        <v>0</v>
      </c>
      <c r="W41" s="155" t="s">
        <v>513</v>
      </c>
      <c r="X41" s="161" t="s">
        <v>270</v>
      </c>
      <c r="Y41" s="155"/>
      <c r="Z41" s="155"/>
      <c r="AA41" s="155"/>
      <c r="AB41" s="155"/>
      <c r="AC41" s="163"/>
      <c r="AD41" s="5"/>
      <c r="AE41" s="400" t="s">
        <v>666</v>
      </c>
    </row>
    <row r="42" spans="1:31" ht="28.5">
      <c r="A42" s="540"/>
      <c r="B42" s="577"/>
      <c r="C42" s="29"/>
      <c r="D42" s="29"/>
      <c r="E42" s="29"/>
      <c r="F42" s="526"/>
      <c r="G42" s="165"/>
      <c r="H42" s="155"/>
      <c r="I42" s="166"/>
      <c r="J42" s="156"/>
      <c r="K42" s="155"/>
      <c r="L42" s="155"/>
      <c r="M42" s="441"/>
      <c r="N42" s="157"/>
      <c r="O42" s="158"/>
      <c r="P42" s="158" t="s">
        <v>512</v>
      </c>
      <c r="Q42" s="155">
        <v>30</v>
      </c>
      <c r="R42" s="155">
        <v>0</v>
      </c>
      <c r="S42" s="155">
        <v>0</v>
      </c>
      <c r="T42" s="159">
        <v>43983</v>
      </c>
      <c r="U42" s="159">
        <v>44196</v>
      </c>
      <c r="V42" s="160">
        <v>0</v>
      </c>
      <c r="W42" s="155" t="s">
        <v>513</v>
      </c>
      <c r="X42" s="161" t="s">
        <v>270</v>
      </c>
      <c r="Y42" s="155"/>
      <c r="Z42" s="155"/>
      <c r="AA42" s="155"/>
      <c r="AB42" s="155"/>
      <c r="AC42" s="163"/>
      <c r="AD42" s="5"/>
      <c r="AE42" s="400"/>
    </row>
    <row r="43" spans="1:31" ht="42.75">
      <c r="A43" s="540"/>
      <c r="B43" s="577"/>
      <c r="C43" s="29"/>
      <c r="D43" s="29"/>
      <c r="E43" s="29"/>
      <c r="F43" s="526"/>
      <c r="G43" s="165"/>
      <c r="H43" s="155"/>
      <c r="I43" s="166"/>
      <c r="J43" s="155"/>
      <c r="K43" s="155"/>
      <c r="L43" s="155"/>
      <c r="M43" s="441"/>
      <c r="N43" s="157"/>
      <c r="O43" s="158"/>
      <c r="P43" s="158" t="s">
        <v>509</v>
      </c>
      <c r="Q43" s="155">
        <v>1</v>
      </c>
      <c r="R43" s="5">
        <v>0</v>
      </c>
      <c r="S43" s="155">
        <v>1</v>
      </c>
      <c r="T43" s="159">
        <v>43983</v>
      </c>
      <c r="U43" s="159">
        <v>44196</v>
      </c>
      <c r="V43" s="160">
        <v>100</v>
      </c>
      <c r="W43" s="155" t="s">
        <v>513</v>
      </c>
      <c r="X43" s="161" t="s">
        <v>270</v>
      </c>
      <c r="Y43" s="155"/>
      <c r="Z43" s="155"/>
      <c r="AA43" s="155"/>
      <c r="AB43" s="155"/>
      <c r="AC43" s="163"/>
      <c r="AD43" s="5"/>
      <c r="AE43" s="400"/>
    </row>
    <row r="44" spans="1:31" ht="42.75">
      <c r="A44" s="540"/>
      <c r="B44" s="577"/>
      <c r="C44" s="29"/>
      <c r="D44" s="29"/>
      <c r="E44" s="29"/>
      <c r="F44" s="526"/>
      <c r="G44" s="167" t="s">
        <v>59</v>
      </c>
      <c r="H44" s="168">
        <v>1</v>
      </c>
      <c r="I44" s="169" t="s">
        <v>60</v>
      </c>
      <c r="J44" s="170">
        <v>57</v>
      </c>
      <c r="K44" s="170">
        <v>57</v>
      </c>
      <c r="L44" s="170"/>
      <c r="M44" s="447" t="s">
        <v>290</v>
      </c>
      <c r="N44" s="443">
        <v>2020130010054</v>
      </c>
      <c r="O44" s="447" t="s">
        <v>291</v>
      </c>
      <c r="P44" s="56" t="s">
        <v>418</v>
      </c>
      <c r="Q44" s="102">
        <v>56</v>
      </c>
      <c r="R44" s="455">
        <v>2</v>
      </c>
      <c r="S44" s="79">
        <v>56</v>
      </c>
      <c r="T44" s="101">
        <v>43983</v>
      </c>
      <c r="U44" s="101">
        <v>44196</v>
      </c>
      <c r="V44" s="81">
        <v>1</v>
      </c>
      <c r="W44" s="102" t="s">
        <v>374</v>
      </c>
      <c r="X44" s="103" t="s">
        <v>375</v>
      </c>
      <c r="Y44" s="549" t="s">
        <v>308</v>
      </c>
      <c r="Z44" s="503">
        <v>250000000</v>
      </c>
      <c r="AA44" s="546" t="s">
        <v>336</v>
      </c>
      <c r="AB44" s="546" t="s">
        <v>335</v>
      </c>
      <c r="AC44" s="587">
        <f>+Z44</f>
        <v>250000000</v>
      </c>
      <c r="AD44" s="503"/>
      <c r="AE44" s="401" t="s">
        <v>734</v>
      </c>
    </row>
    <row r="45" spans="1:31" ht="33.75" customHeight="1">
      <c r="A45" s="540"/>
      <c r="B45" s="577"/>
      <c r="C45" s="29"/>
      <c r="D45" s="29"/>
      <c r="E45" s="29"/>
      <c r="F45" s="526"/>
      <c r="G45" s="171"/>
      <c r="H45" s="172"/>
      <c r="I45" s="173"/>
      <c r="J45" s="174"/>
      <c r="K45" s="174"/>
      <c r="L45" s="174"/>
      <c r="M45" s="448"/>
      <c r="N45" s="444"/>
      <c r="O45" s="448"/>
      <c r="P45" s="56" t="s">
        <v>419</v>
      </c>
      <c r="Q45" s="102">
        <v>1</v>
      </c>
      <c r="R45" s="455">
        <v>0.25</v>
      </c>
      <c r="S45" s="79">
        <v>0.875</v>
      </c>
      <c r="T45" s="101">
        <v>43983</v>
      </c>
      <c r="U45" s="101">
        <v>44196</v>
      </c>
      <c r="V45" s="81">
        <v>1</v>
      </c>
      <c r="W45" s="102" t="s">
        <v>374</v>
      </c>
      <c r="X45" s="103" t="s">
        <v>375</v>
      </c>
      <c r="Y45" s="483"/>
      <c r="Z45" s="504"/>
      <c r="AA45" s="547"/>
      <c r="AB45" s="547"/>
      <c r="AC45" s="588"/>
      <c r="AD45" s="504"/>
      <c r="AE45" s="401" t="s">
        <v>735</v>
      </c>
    </row>
    <row r="46" spans="1:31" ht="30.75" customHeight="1">
      <c r="A46" s="540"/>
      <c r="B46" s="577"/>
      <c r="C46" s="29"/>
      <c r="D46" s="29"/>
      <c r="E46" s="29"/>
      <c r="F46" s="526"/>
      <c r="G46" s="171"/>
      <c r="H46" s="172"/>
      <c r="I46" s="173"/>
      <c r="J46" s="174"/>
      <c r="K46" s="174"/>
      <c r="L46" s="174">
        <v>58</v>
      </c>
      <c r="M46" s="448"/>
      <c r="N46" s="444"/>
      <c r="O46" s="448"/>
      <c r="P46" s="56" t="s">
        <v>420</v>
      </c>
      <c r="Q46" s="102">
        <v>9</v>
      </c>
      <c r="R46" s="455">
        <v>4</v>
      </c>
      <c r="S46" s="79">
        <v>5</v>
      </c>
      <c r="T46" s="101">
        <v>43983</v>
      </c>
      <c r="U46" s="101">
        <v>44196</v>
      </c>
      <c r="V46" s="81">
        <v>1</v>
      </c>
      <c r="W46" s="102" t="s">
        <v>374</v>
      </c>
      <c r="X46" s="103" t="s">
        <v>375</v>
      </c>
      <c r="Y46" s="483"/>
      <c r="Z46" s="504"/>
      <c r="AA46" s="547"/>
      <c r="AB46" s="547"/>
      <c r="AC46" s="588"/>
      <c r="AD46" s="504"/>
      <c r="AE46" s="401" t="s">
        <v>736</v>
      </c>
    </row>
    <row r="47" spans="1:31" ht="42" customHeight="1">
      <c r="A47" s="540"/>
      <c r="B47" s="577"/>
      <c r="C47" s="29"/>
      <c r="D47" s="29"/>
      <c r="E47" s="29"/>
      <c r="F47" s="526"/>
      <c r="G47" s="171"/>
      <c r="H47" s="172"/>
      <c r="I47" s="173"/>
      <c r="J47" s="174"/>
      <c r="K47" s="174"/>
      <c r="L47" s="174"/>
      <c r="M47" s="448"/>
      <c r="N47" s="444"/>
      <c r="O47" s="448"/>
      <c r="P47" s="56" t="s">
        <v>421</v>
      </c>
      <c r="Q47" s="102">
        <v>120</v>
      </c>
      <c r="R47" s="455">
        <v>40</v>
      </c>
      <c r="S47" s="79">
        <v>85</v>
      </c>
      <c r="T47" s="101">
        <v>43983</v>
      </c>
      <c r="U47" s="101">
        <v>44196</v>
      </c>
      <c r="V47" s="81">
        <v>1</v>
      </c>
      <c r="W47" s="102" t="s">
        <v>374</v>
      </c>
      <c r="X47" s="103" t="s">
        <v>375</v>
      </c>
      <c r="Y47" s="483"/>
      <c r="Z47" s="504"/>
      <c r="AA47" s="547"/>
      <c r="AB47" s="547"/>
      <c r="AC47" s="588"/>
      <c r="AD47" s="504"/>
      <c r="AE47" s="401" t="s">
        <v>737</v>
      </c>
    </row>
    <row r="48" spans="1:31" ht="30.75" customHeight="1">
      <c r="A48" s="540"/>
      <c r="B48" s="577"/>
      <c r="C48" s="29"/>
      <c r="D48" s="29"/>
      <c r="E48" s="29"/>
      <c r="F48" s="526"/>
      <c r="G48" s="171"/>
      <c r="H48" s="172"/>
      <c r="I48" s="173"/>
      <c r="J48" s="174"/>
      <c r="K48" s="174"/>
      <c r="L48" s="174"/>
      <c r="M48" s="448"/>
      <c r="N48" s="444"/>
      <c r="O48" s="448"/>
      <c r="P48" s="56" t="s">
        <v>422</v>
      </c>
      <c r="Q48" s="102">
        <v>1</v>
      </c>
      <c r="R48" s="455">
        <v>0.25</v>
      </c>
      <c r="S48" s="79">
        <v>0.875</v>
      </c>
      <c r="T48" s="101">
        <v>43983</v>
      </c>
      <c r="U48" s="101">
        <v>44196</v>
      </c>
      <c r="V48" s="81">
        <v>1</v>
      </c>
      <c r="W48" s="102" t="s">
        <v>374</v>
      </c>
      <c r="X48" s="103" t="s">
        <v>375</v>
      </c>
      <c r="Y48" s="483"/>
      <c r="Z48" s="504"/>
      <c r="AA48" s="547"/>
      <c r="AB48" s="547"/>
      <c r="AC48" s="588"/>
      <c r="AD48" s="504"/>
      <c r="AE48" s="401" t="s">
        <v>738</v>
      </c>
    </row>
    <row r="49" spans="1:31" ht="0" customHeight="1" hidden="1">
      <c r="A49" s="540"/>
      <c r="B49" s="577"/>
      <c r="C49" s="29"/>
      <c r="D49" s="29"/>
      <c r="E49" s="29"/>
      <c r="F49" s="526"/>
      <c r="G49" s="171"/>
      <c r="H49" s="172"/>
      <c r="I49" s="173"/>
      <c r="J49" s="174"/>
      <c r="K49" s="174"/>
      <c r="L49" s="174"/>
      <c r="M49" s="448"/>
      <c r="N49" s="444"/>
      <c r="O49" s="448"/>
      <c r="P49" s="175" t="s">
        <v>423</v>
      </c>
      <c r="Q49" s="176">
        <v>200</v>
      </c>
      <c r="R49" s="456">
        <v>50</v>
      </c>
      <c r="S49" s="79">
        <v>180</v>
      </c>
      <c r="T49" s="101">
        <v>43983</v>
      </c>
      <c r="U49" s="101">
        <v>44196</v>
      </c>
      <c r="V49" s="81">
        <v>1</v>
      </c>
      <c r="W49" s="102" t="s">
        <v>374</v>
      </c>
      <c r="X49" s="103" t="s">
        <v>375</v>
      </c>
      <c r="Y49" s="483"/>
      <c r="Z49" s="504"/>
      <c r="AA49" s="547"/>
      <c r="AB49" s="547"/>
      <c r="AC49" s="588"/>
      <c r="AD49" s="504"/>
      <c r="AE49" s="401" t="s">
        <v>739</v>
      </c>
    </row>
    <row r="50" spans="1:31" ht="15" customHeight="1">
      <c r="A50" s="540"/>
      <c r="B50" s="577"/>
      <c r="C50" s="29"/>
      <c r="D50" s="29"/>
      <c r="E50" s="29"/>
      <c r="F50" s="526"/>
      <c r="G50" s="177"/>
      <c r="H50" s="178"/>
      <c r="I50" s="179"/>
      <c r="J50" s="180"/>
      <c r="K50" s="180"/>
      <c r="L50" s="180"/>
      <c r="M50" s="181"/>
      <c r="N50" s="182"/>
      <c r="O50" s="181"/>
      <c r="P50" s="183"/>
      <c r="Q50" s="184"/>
      <c r="R50" s="80"/>
      <c r="S50" s="80"/>
      <c r="T50" s="101">
        <v>43983</v>
      </c>
      <c r="U50" s="101">
        <v>44196</v>
      </c>
      <c r="V50" s="81">
        <v>1</v>
      </c>
      <c r="W50" s="102" t="s">
        <v>374</v>
      </c>
      <c r="X50" s="103" t="s">
        <v>375</v>
      </c>
      <c r="Y50" s="550"/>
      <c r="Z50" s="505"/>
      <c r="AA50" s="548"/>
      <c r="AB50" s="548"/>
      <c r="AC50" s="589"/>
      <c r="AD50" s="505"/>
      <c r="AE50" s="402"/>
    </row>
    <row r="51" spans="1:31" s="28" customFormat="1" ht="81.75" customHeight="1">
      <c r="A51" s="540"/>
      <c r="B51" s="577"/>
      <c r="C51" s="26"/>
      <c r="D51" s="26"/>
      <c r="E51" s="26"/>
      <c r="F51" s="526"/>
      <c r="G51" s="185" t="s">
        <v>61</v>
      </c>
      <c r="H51" s="186">
        <v>1</v>
      </c>
      <c r="I51" s="187" t="s">
        <v>62</v>
      </c>
      <c r="J51" s="187">
        <v>164</v>
      </c>
      <c r="K51" s="187">
        <v>164</v>
      </c>
      <c r="L51" s="187">
        <v>164</v>
      </c>
      <c r="M51" s="188" t="s">
        <v>467</v>
      </c>
      <c r="N51" s="189">
        <v>2020130010151</v>
      </c>
      <c r="O51" s="190" t="s">
        <v>468</v>
      </c>
      <c r="P51" s="191" t="s">
        <v>487</v>
      </c>
      <c r="Q51" s="192">
        <v>164</v>
      </c>
      <c r="R51" s="187">
        <v>146</v>
      </c>
      <c r="S51" s="192">
        <f>164-R51</f>
        <v>18</v>
      </c>
      <c r="T51" s="193">
        <v>43983</v>
      </c>
      <c r="U51" s="193">
        <v>44196</v>
      </c>
      <c r="V51" s="160">
        <v>100</v>
      </c>
      <c r="W51" s="192" t="s">
        <v>378</v>
      </c>
      <c r="X51" s="194" t="s">
        <v>622</v>
      </c>
      <c r="Y51" s="190" t="s">
        <v>469</v>
      </c>
      <c r="Z51" s="190" t="s">
        <v>471</v>
      </c>
      <c r="AA51" s="195" t="s">
        <v>650</v>
      </c>
      <c r="AB51" s="190" t="s">
        <v>475</v>
      </c>
      <c r="AC51" s="196">
        <v>300000000</v>
      </c>
      <c r="AD51" s="195">
        <v>279330406</v>
      </c>
      <c r="AE51" s="403" t="s">
        <v>658</v>
      </c>
    </row>
    <row r="52" spans="1:31" s="28" customFormat="1" ht="70.5" customHeight="1">
      <c r="A52" s="540"/>
      <c r="B52" s="577"/>
      <c r="C52" s="26"/>
      <c r="D52" s="26"/>
      <c r="E52" s="26"/>
      <c r="F52" s="526"/>
      <c r="G52" s="9"/>
      <c r="H52" s="10"/>
      <c r="I52" s="11"/>
      <c r="J52" s="11"/>
      <c r="K52" s="11"/>
      <c r="L52" s="11"/>
      <c r="M52" s="22"/>
      <c r="N52" s="14"/>
      <c r="O52" s="11"/>
      <c r="P52" s="17"/>
      <c r="Q52" s="11"/>
      <c r="R52" s="11"/>
      <c r="S52" s="11"/>
      <c r="T52" s="24"/>
      <c r="U52" s="25"/>
      <c r="V52" s="11"/>
      <c r="W52" s="192" t="s">
        <v>378</v>
      </c>
      <c r="X52" s="194" t="s">
        <v>622</v>
      </c>
      <c r="Y52" s="190" t="s">
        <v>470</v>
      </c>
      <c r="Z52" s="190" t="s">
        <v>472</v>
      </c>
      <c r="AA52" s="195" t="s">
        <v>649</v>
      </c>
      <c r="AB52" s="190" t="s">
        <v>474</v>
      </c>
      <c r="AC52" s="196">
        <v>481000000</v>
      </c>
      <c r="AD52" s="195">
        <v>230966664</v>
      </c>
      <c r="AE52" s="403" t="s">
        <v>667</v>
      </c>
    </row>
    <row r="53" spans="1:31" s="28" customFormat="1" ht="70.5" customHeight="1" thickBot="1">
      <c r="A53" s="540"/>
      <c r="B53" s="577"/>
      <c r="C53" s="26"/>
      <c r="D53" s="26"/>
      <c r="E53" s="26"/>
      <c r="F53" s="526"/>
      <c r="G53" s="9"/>
      <c r="H53" s="10"/>
      <c r="I53" s="11"/>
      <c r="J53" s="11"/>
      <c r="K53" s="11"/>
      <c r="L53" s="11"/>
      <c r="M53" s="22"/>
      <c r="N53" s="14"/>
      <c r="O53" s="11"/>
      <c r="P53" s="17"/>
      <c r="Q53" s="11"/>
      <c r="R53" s="11"/>
      <c r="S53" s="11"/>
      <c r="T53" s="24"/>
      <c r="U53" s="25"/>
      <c r="V53" s="11"/>
      <c r="W53" s="192" t="s">
        <v>378</v>
      </c>
      <c r="X53" s="194" t="s">
        <v>622</v>
      </c>
      <c r="Y53" s="190" t="s">
        <v>298</v>
      </c>
      <c r="Z53" s="190" t="s">
        <v>471</v>
      </c>
      <c r="AA53" s="195" t="s">
        <v>648</v>
      </c>
      <c r="AB53" s="190" t="s">
        <v>473</v>
      </c>
      <c r="AC53" s="196">
        <v>1141210184</v>
      </c>
      <c r="AD53" s="195">
        <v>885496356</v>
      </c>
      <c r="AE53" s="403" t="s">
        <v>659</v>
      </c>
    </row>
    <row r="54" spans="1:31" ht="67.5" customHeight="1">
      <c r="A54" s="540"/>
      <c r="B54" s="577"/>
      <c r="C54" s="29"/>
      <c r="D54" s="29"/>
      <c r="E54" s="29"/>
      <c r="F54" s="526"/>
      <c r="G54" s="197" t="s">
        <v>26</v>
      </c>
      <c r="H54" s="197" t="s">
        <v>27</v>
      </c>
      <c r="I54" s="197" t="s">
        <v>28</v>
      </c>
      <c r="J54" s="198">
        <v>1</v>
      </c>
      <c r="K54" s="198">
        <v>1</v>
      </c>
      <c r="L54" s="199">
        <v>0.8</v>
      </c>
      <c r="M54" s="551" t="s">
        <v>338</v>
      </c>
      <c r="N54" s="590">
        <v>2020130010051</v>
      </c>
      <c r="O54" s="551" t="s">
        <v>339</v>
      </c>
      <c r="P54" s="200" t="s">
        <v>770</v>
      </c>
      <c r="Q54" s="201">
        <v>1</v>
      </c>
      <c r="R54" s="457">
        <v>0.2</v>
      </c>
      <c r="S54" s="201">
        <v>0.6</v>
      </c>
      <c r="T54" s="202">
        <v>43983</v>
      </c>
      <c r="U54" s="202">
        <v>44196</v>
      </c>
      <c r="V54" s="203">
        <v>40</v>
      </c>
      <c r="W54" s="204" t="s">
        <v>378</v>
      </c>
      <c r="X54" s="205" t="s">
        <v>643</v>
      </c>
      <c r="Y54" s="206" t="s">
        <v>340</v>
      </c>
      <c r="Z54" s="207">
        <v>493363662</v>
      </c>
      <c r="AA54" s="206" t="s">
        <v>341</v>
      </c>
      <c r="AB54" s="430" t="s">
        <v>653</v>
      </c>
      <c r="AC54" s="208">
        <f>+Z54</f>
        <v>493363662</v>
      </c>
      <c r="AD54" s="209">
        <v>436863662</v>
      </c>
      <c r="AE54" s="220" t="s">
        <v>668</v>
      </c>
    </row>
    <row r="55" spans="1:31" ht="67.5" customHeight="1">
      <c r="A55" s="540"/>
      <c r="B55" s="577"/>
      <c r="C55" s="29"/>
      <c r="D55" s="29"/>
      <c r="E55" s="29"/>
      <c r="F55" s="526"/>
      <c r="G55" s="210" t="s">
        <v>32</v>
      </c>
      <c r="H55" s="210">
        <v>0</v>
      </c>
      <c r="I55" s="210" t="s">
        <v>33</v>
      </c>
      <c r="J55" s="210">
        <v>19</v>
      </c>
      <c r="K55" s="210">
        <v>19</v>
      </c>
      <c r="L55" s="210">
        <v>17</v>
      </c>
      <c r="M55" s="552"/>
      <c r="N55" s="591"/>
      <c r="O55" s="552"/>
      <c r="P55" s="200" t="s">
        <v>771</v>
      </c>
      <c r="Q55" s="201">
        <v>18</v>
      </c>
      <c r="R55" s="203">
        <v>0</v>
      </c>
      <c r="S55" s="201">
        <v>17</v>
      </c>
      <c r="T55" s="202">
        <v>43983</v>
      </c>
      <c r="U55" s="202">
        <v>44196</v>
      </c>
      <c r="V55" s="211">
        <v>60</v>
      </c>
      <c r="W55" s="204" t="s">
        <v>378</v>
      </c>
      <c r="X55" s="205" t="s">
        <v>643</v>
      </c>
      <c r="Y55" s="212" t="s">
        <v>308</v>
      </c>
      <c r="Z55" s="213">
        <v>500000000</v>
      </c>
      <c r="AA55" s="214" t="s">
        <v>341</v>
      </c>
      <c r="AB55" s="214" t="s">
        <v>652</v>
      </c>
      <c r="AC55" s="215">
        <f>+Z55</f>
        <v>500000000</v>
      </c>
      <c r="AD55" s="215">
        <v>475590000</v>
      </c>
      <c r="AE55" s="404" t="s">
        <v>651</v>
      </c>
    </row>
    <row r="56" spans="1:31" ht="74.25" customHeight="1">
      <c r="A56" s="540"/>
      <c r="B56" s="577"/>
      <c r="C56" s="29"/>
      <c r="D56" s="29"/>
      <c r="E56" s="29"/>
      <c r="F56" s="526"/>
      <c r="G56" s="216"/>
      <c r="H56" s="216"/>
      <c r="I56" s="216"/>
      <c r="J56" s="216"/>
      <c r="K56" s="216"/>
      <c r="L56" s="216"/>
      <c r="M56" s="552"/>
      <c r="N56" s="591"/>
      <c r="O56" s="552"/>
      <c r="P56" s="200" t="s">
        <v>772</v>
      </c>
      <c r="Q56" s="201">
        <v>1</v>
      </c>
      <c r="R56" s="203">
        <v>0</v>
      </c>
      <c r="S56" s="201">
        <v>1</v>
      </c>
      <c r="T56" s="202">
        <v>43983</v>
      </c>
      <c r="U56" s="202">
        <v>44196</v>
      </c>
      <c r="V56" s="203">
        <v>1</v>
      </c>
      <c r="W56" s="204" t="s">
        <v>378</v>
      </c>
      <c r="X56" s="205" t="s">
        <v>643</v>
      </c>
      <c r="Y56" s="217"/>
      <c r="Z56" s="218"/>
      <c r="AA56" s="431"/>
      <c r="AB56" s="431"/>
      <c r="AC56" s="219"/>
      <c r="AD56" s="219"/>
      <c r="AE56" s="220" t="s">
        <v>671</v>
      </c>
    </row>
    <row r="57" spans="1:31" ht="79.5" customHeight="1" thickBot="1">
      <c r="A57" s="540"/>
      <c r="B57" s="577"/>
      <c r="C57" s="29"/>
      <c r="D57" s="29"/>
      <c r="E57" s="29"/>
      <c r="F57" s="526"/>
      <c r="G57" s="216"/>
      <c r="H57" s="216"/>
      <c r="I57" s="216"/>
      <c r="J57" s="216"/>
      <c r="K57" s="216"/>
      <c r="L57" s="216"/>
      <c r="M57" s="552"/>
      <c r="N57" s="591"/>
      <c r="O57" s="552"/>
      <c r="P57" s="200" t="s">
        <v>773</v>
      </c>
      <c r="Q57" s="201">
        <v>22</v>
      </c>
      <c r="R57" s="458">
        <v>22</v>
      </c>
      <c r="S57" s="201">
        <v>22</v>
      </c>
      <c r="T57" s="202">
        <v>43983</v>
      </c>
      <c r="U57" s="202">
        <v>44196</v>
      </c>
      <c r="V57" s="203">
        <v>100</v>
      </c>
      <c r="W57" s="204" t="s">
        <v>378</v>
      </c>
      <c r="X57" s="205" t="s">
        <v>643</v>
      </c>
      <c r="Y57" s="217"/>
      <c r="Z57" s="218"/>
      <c r="AA57" s="431"/>
      <c r="AB57" s="431"/>
      <c r="AC57" s="219"/>
      <c r="AD57" s="219"/>
      <c r="AE57" s="220" t="s">
        <v>669</v>
      </c>
    </row>
    <row r="58" spans="1:31" ht="114" customHeight="1">
      <c r="A58" s="540"/>
      <c r="B58" s="577"/>
      <c r="C58" s="29"/>
      <c r="D58" s="29"/>
      <c r="E58" s="29"/>
      <c r="F58" s="526" t="s">
        <v>70</v>
      </c>
      <c r="G58" s="221" t="s">
        <v>77</v>
      </c>
      <c r="H58" s="221" t="s">
        <v>78</v>
      </c>
      <c r="I58" s="221" t="s">
        <v>79</v>
      </c>
      <c r="J58" s="221">
        <v>20230</v>
      </c>
      <c r="K58" s="221">
        <v>5057</v>
      </c>
      <c r="L58" s="221">
        <v>695</v>
      </c>
      <c r="M58" s="222" t="s">
        <v>398</v>
      </c>
      <c r="N58" s="223">
        <v>2020130010064</v>
      </c>
      <c r="O58" s="222" t="s">
        <v>399</v>
      </c>
      <c r="P58" s="224" t="s">
        <v>79</v>
      </c>
      <c r="Q58" s="225">
        <v>5057</v>
      </c>
      <c r="R58" s="459">
        <v>20</v>
      </c>
      <c r="S58" s="90">
        <v>695</v>
      </c>
      <c r="T58" s="226">
        <v>43983</v>
      </c>
      <c r="U58" s="226">
        <v>44196</v>
      </c>
      <c r="V58" s="91">
        <v>0.14</v>
      </c>
      <c r="W58" s="227" t="s">
        <v>400</v>
      </c>
      <c r="X58" s="228" t="s">
        <v>271</v>
      </c>
      <c r="Y58" s="229" t="s">
        <v>402</v>
      </c>
      <c r="Z58" s="229">
        <v>250000000</v>
      </c>
      <c r="AA58" s="229" t="s">
        <v>403</v>
      </c>
      <c r="AB58" s="229" t="s">
        <v>401</v>
      </c>
      <c r="AC58" s="230">
        <f>+Z58</f>
        <v>250000000</v>
      </c>
      <c r="AD58" s="229">
        <v>235100000</v>
      </c>
      <c r="AE58" s="405" t="s">
        <v>743</v>
      </c>
    </row>
    <row r="59" spans="1:31" ht="57">
      <c r="A59" s="540"/>
      <c r="B59" s="577"/>
      <c r="C59" s="29"/>
      <c r="D59" s="29"/>
      <c r="E59" s="29"/>
      <c r="F59" s="526"/>
      <c r="G59" s="90" t="s">
        <v>74</v>
      </c>
      <c r="H59" s="90" t="s">
        <v>75</v>
      </c>
      <c r="I59" s="90" t="s">
        <v>76</v>
      </c>
      <c r="J59" s="90">
        <v>1</v>
      </c>
      <c r="K59" s="90">
        <v>0.25</v>
      </c>
      <c r="L59" s="90">
        <v>0.32</v>
      </c>
      <c r="M59" s="231"/>
      <c r="N59" s="232"/>
      <c r="O59" s="233"/>
      <c r="P59" s="90" t="s">
        <v>585</v>
      </c>
      <c r="Q59" s="90">
        <v>19</v>
      </c>
      <c r="R59" s="90">
        <v>0</v>
      </c>
      <c r="S59" s="90">
        <v>6</v>
      </c>
      <c r="T59" s="234">
        <v>43983</v>
      </c>
      <c r="U59" s="234">
        <v>44196</v>
      </c>
      <c r="V59" s="92">
        <v>0.32</v>
      </c>
      <c r="W59" s="227" t="s">
        <v>400</v>
      </c>
      <c r="X59" s="228" t="s">
        <v>271</v>
      </c>
      <c r="Y59" s="233"/>
      <c r="Z59" s="233"/>
      <c r="AA59" s="233"/>
      <c r="AB59" s="233"/>
      <c r="AC59" s="235"/>
      <c r="AD59" s="233"/>
      <c r="AE59" s="405" t="s">
        <v>744</v>
      </c>
    </row>
    <row r="60" spans="1:31" ht="86.25">
      <c r="A60" s="540"/>
      <c r="B60" s="577"/>
      <c r="C60" s="29"/>
      <c r="D60" s="29"/>
      <c r="E60" s="29"/>
      <c r="F60" s="526"/>
      <c r="G60" s="90" t="s">
        <v>80</v>
      </c>
      <c r="H60" s="90">
        <v>0</v>
      </c>
      <c r="I60" s="90" t="s">
        <v>81</v>
      </c>
      <c r="J60" s="90">
        <v>3021</v>
      </c>
      <c r="K60" s="90">
        <v>755</v>
      </c>
      <c r="L60" s="90">
        <v>0</v>
      </c>
      <c r="M60" s="231"/>
      <c r="N60" s="232"/>
      <c r="O60" s="233"/>
      <c r="P60" s="90" t="s">
        <v>81</v>
      </c>
      <c r="Q60" s="90">
        <f>755*3</f>
        <v>2265</v>
      </c>
      <c r="R60" s="90">
        <v>0</v>
      </c>
      <c r="S60" s="90">
        <v>0</v>
      </c>
      <c r="T60" s="234">
        <v>43983</v>
      </c>
      <c r="U60" s="234">
        <v>44196</v>
      </c>
      <c r="V60" s="90">
        <v>0</v>
      </c>
      <c r="W60" s="227" t="s">
        <v>400</v>
      </c>
      <c r="X60" s="228" t="s">
        <v>271</v>
      </c>
      <c r="Y60" s="233"/>
      <c r="Z60" s="233"/>
      <c r="AA60" s="233"/>
      <c r="AB60" s="233"/>
      <c r="AC60" s="235"/>
      <c r="AD60" s="233"/>
      <c r="AE60" s="405" t="s">
        <v>745</v>
      </c>
    </row>
    <row r="61" spans="1:31" ht="100.5">
      <c r="A61" s="540"/>
      <c r="B61" s="577"/>
      <c r="C61" s="29"/>
      <c r="D61" s="29"/>
      <c r="E61" s="29"/>
      <c r="F61" s="526"/>
      <c r="G61" s="90" t="s">
        <v>82</v>
      </c>
      <c r="H61" s="90">
        <v>0</v>
      </c>
      <c r="I61" s="90" t="s">
        <v>83</v>
      </c>
      <c r="J61" s="90">
        <v>400</v>
      </c>
      <c r="K61" s="90">
        <v>100</v>
      </c>
      <c r="L61" s="90">
        <v>0</v>
      </c>
      <c r="M61" s="231"/>
      <c r="N61" s="232"/>
      <c r="O61" s="233"/>
      <c r="P61" s="90" t="s">
        <v>586</v>
      </c>
      <c r="Q61" s="90">
        <v>100</v>
      </c>
      <c r="R61" s="90">
        <v>0</v>
      </c>
      <c r="S61" s="90">
        <v>0</v>
      </c>
      <c r="T61" s="234">
        <v>43983</v>
      </c>
      <c r="U61" s="234">
        <v>44196</v>
      </c>
      <c r="V61" s="90">
        <v>0</v>
      </c>
      <c r="W61" s="227" t="s">
        <v>400</v>
      </c>
      <c r="X61" s="228" t="s">
        <v>271</v>
      </c>
      <c r="Y61" s="233"/>
      <c r="Z61" s="233"/>
      <c r="AA61" s="233"/>
      <c r="AB61" s="233"/>
      <c r="AC61" s="235"/>
      <c r="AD61" s="233"/>
      <c r="AE61" s="405" t="s">
        <v>746</v>
      </c>
    </row>
    <row r="62" spans="1:31" ht="42.75" customHeight="1">
      <c r="A62" s="540"/>
      <c r="B62" s="577"/>
      <c r="C62" s="29"/>
      <c r="D62" s="29"/>
      <c r="E62" s="29"/>
      <c r="F62" s="526"/>
      <c r="G62" s="236" t="s">
        <v>84</v>
      </c>
      <c r="H62" s="237">
        <v>0</v>
      </c>
      <c r="I62" s="236" t="s">
        <v>85</v>
      </c>
      <c r="J62" s="237">
        <v>4</v>
      </c>
      <c r="K62" s="237">
        <v>1</v>
      </c>
      <c r="L62" s="89">
        <v>0</v>
      </c>
      <c r="M62" s="231"/>
      <c r="N62" s="232"/>
      <c r="O62" s="233"/>
      <c r="P62" s="90" t="s">
        <v>587</v>
      </c>
      <c r="Q62" s="90">
        <v>1</v>
      </c>
      <c r="R62" s="90">
        <v>0</v>
      </c>
      <c r="S62" s="90">
        <v>0</v>
      </c>
      <c r="T62" s="234">
        <v>43983</v>
      </c>
      <c r="U62" s="234">
        <v>44196</v>
      </c>
      <c r="V62" s="90">
        <v>0</v>
      </c>
      <c r="W62" s="227" t="s">
        <v>400</v>
      </c>
      <c r="X62" s="228" t="s">
        <v>271</v>
      </c>
      <c r="Y62" s="233"/>
      <c r="Z62" s="233"/>
      <c r="AA62" s="233"/>
      <c r="AB62" s="233"/>
      <c r="AC62" s="235"/>
      <c r="AD62" s="233"/>
      <c r="AE62" s="405"/>
    </row>
    <row r="63" spans="1:31" ht="95.25" customHeight="1">
      <c r="A63" s="540"/>
      <c r="B63" s="577"/>
      <c r="C63" s="29"/>
      <c r="D63" s="29"/>
      <c r="E63" s="29"/>
      <c r="F63" s="434"/>
      <c r="G63" s="71" t="s">
        <v>71</v>
      </c>
      <c r="H63" s="71" t="s">
        <v>72</v>
      </c>
      <c r="I63" s="71" t="s">
        <v>73</v>
      </c>
      <c r="J63" s="71">
        <v>40</v>
      </c>
      <c r="K63" s="71">
        <v>40</v>
      </c>
      <c r="L63" s="71">
        <v>40</v>
      </c>
      <c r="M63" s="75" t="s">
        <v>489</v>
      </c>
      <c r="N63" s="238">
        <v>2020130010177</v>
      </c>
      <c r="O63" s="71" t="s">
        <v>488</v>
      </c>
      <c r="P63" s="71" t="s">
        <v>774</v>
      </c>
      <c r="Q63" s="71">
        <v>40</v>
      </c>
      <c r="R63" s="71">
        <v>15</v>
      </c>
      <c r="S63" s="71">
        <v>15</v>
      </c>
      <c r="T63" s="146">
        <v>43983</v>
      </c>
      <c r="U63" s="146">
        <v>44196</v>
      </c>
      <c r="V63" s="71">
        <v>37</v>
      </c>
      <c r="W63" s="71" t="s">
        <v>367</v>
      </c>
      <c r="X63" s="239" t="s">
        <v>272</v>
      </c>
      <c r="Y63" s="71" t="s">
        <v>337</v>
      </c>
      <c r="Z63" s="240">
        <v>603799786</v>
      </c>
      <c r="AA63" s="71" t="s">
        <v>490</v>
      </c>
      <c r="AB63" s="71" t="s">
        <v>491</v>
      </c>
      <c r="AC63" s="241">
        <f>+Z63</f>
        <v>603799786</v>
      </c>
      <c r="AD63" s="242">
        <v>457000000</v>
      </c>
      <c r="AE63" s="406" t="s">
        <v>699</v>
      </c>
    </row>
    <row r="64" spans="1:31" ht="78" customHeight="1">
      <c r="A64" s="540"/>
      <c r="B64" s="577"/>
      <c r="C64" s="29"/>
      <c r="D64" s="29"/>
      <c r="E64" s="29"/>
      <c r="F64" s="433"/>
      <c r="G64" s="71"/>
      <c r="H64" s="71"/>
      <c r="I64" s="71"/>
      <c r="J64" s="71"/>
      <c r="K64" s="71"/>
      <c r="L64" s="71"/>
      <c r="M64" s="75"/>
      <c r="N64" s="238"/>
      <c r="O64" s="71"/>
      <c r="P64" s="71" t="s">
        <v>775</v>
      </c>
      <c r="Q64" s="71">
        <v>2</v>
      </c>
      <c r="R64" s="71">
        <v>0</v>
      </c>
      <c r="S64" s="71">
        <v>2</v>
      </c>
      <c r="T64" s="146">
        <v>43983</v>
      </c>
      <c r="U64" s="146">
        <v>44196</v>
      </c>
      <c r="V64" s="71">
        <v>100</v>
      </c>
      <c r="W64" s="71" t="s">
        <v>367</v>
      </c>
      <c r="X64" s="239" t="s">
        <v>272</v>
      </c>
      <c r="Y64" s="71"/>
      <c r="Z64" s="70"/>
      <c r="AA64" s="71"/>
      <c r="AB64" s="71"/>
      <c r="AC64" s="241"/>
      <c r="AD64" s="71"/>
      <c r="AE64" s="406" t="s">
        <v>670</v>
      </c>
    </row>
    <row r="65" spans="1:31" ht="120" customHeight="1">
      <c r="A65" s="540"/>
      <c r="B65" s="577"/>
      <c r="C65" s="29"/>
      <c r="D65" s="29"/>
      <c r="E65" s="29"/>
      <c r="F65" s="525" t="s">
        <v>86</v>
      </c>
      <c r="G65" s="5" t="s">
        <v>87</v>
      </c>
      <c r="H65" s="5">
        <v>0</v>
      </c>
      <c r="I65" s="16" t="s">
        <v>747</v>
      </c>
      <c r="J65" s="5">
        <v>4.99</v>
      </c>
      <c r="K65" s="5">
        <v>4.99</v>
      </c>
      <c r="L65" s="5">
        <v>0</v>
      </c>
      <c r="M65" s="8" t="s">
        <v>502</v>
      </c>
      <c r="N65" s="15">
        <v>2020130010169</v>
      </c>
      <c r="O65" s="16" t="s">
        <v>503</v>
      </c>
      <c r="P65" s="16" t="s">
        <v>504</v>
      </c>
      <c r="Q65" s="5">
        <v>574</v>
      </c>
      <c r="R65" s="5">
        <v>0</v>
      </c>
      <c r="S65" s="5">
        <v>0</v>
      </c>
      <c r="T65" s="243">
        <v>43983</v>
      </c>
      <c r="U65" s="243">
        <v>44196</v>
      </c>
      <c r="V65" s="5">
        <v>0</v>
      </c>
      <c r="W65" s="5" t="s">
        <v>378</v>
      </c>
      <c r="X65" s="244" t="s">
        <v>479</v>
      </c>
      <c r="Y65" s="5" t="s">
        <v>337</v>
      </c>
      <c r="Z65" s="164">
        <v>157408743</v>
      </c>
      <c r="AA65" s="5" t="s">
        <v>500</v>
      </c>
      <c r="AB65" s="5" t="s">
        <v>501</v>
      </c>
      <c r="AC65" s="163">
        <f>+Z65</f>
        <v>157408743</v>
      </c>
      <c r="AD65" s="164">
        <v>127228743</v>
      </c>
      <c r="AE65" s="407" t="s">
        <v>712</v>
      </c>
    </row>
    <row r="66" spans="1:31" ht="88.5" customHeight="1">
      <c r="A66" s="540"/>
      <c r="B66" s="577"/>
      <c r="C66" s="29"/>
      <c r="D66" s="29"/>
      <c r="E66" s="29"/>
      <c r="F66" s="526"/>
      <c r="G66" s="5" t="s">
        <v>88</v>
      </c>
      <c r="H66" s="5">
        <v>0</v>
      </c>
      <c r="I66" s="16" t="s">
        <v>89</v>
      </c>
      <c r="J66" s="5">
        <v>48</v>
      </c>
      <c r="K66" s="5">
        <v>48</v>
      </c>
      <c r="L66" s="5">
        <v>0</v>
      </c>
      <c r="M66" s="8"/>
      <c r="N66" s="15"/>
      <c r="O66" s="5"/>
      <c r="P66" s="16" t="s">
        <v>505</v>
      </c>
      <c r="Q66" s="5">
        <v>74</v>
      </c>
      <c r="R66" s="5">
        <v>0</v>
      </c>
      <c r="S66" s="5">
        <v>0</v>
      </c>
      <c r="T66" s="243">
        <v>43983</v>
      </c>
      <c r="U66" s="243">
        <v>44196</v>
      </c>
      <c r="V66" s="5">
        <v>0</v>
      </c>
      <c r="W66" s="5" t="s">
        <v>378</v>
      </c>
      <c r="X66" s="244" t="s">
        <v>479</v>
      </c>
      <c r="Y66" s="5"/>
      <c r="Z66" s="5"/>
      <c r="AA66" s="5"/>
      <c r="AB66" s="5"/>
      <c r="AC66" s="163"/>
      <c r="AD66" s="5"/>
      <c r="AE66" s="400" t="s">
        <v>713</v>
      </c>
    </row>
    <row r="67" spans="1:31" ht="69" customHeight="1">
      <c r="A67" s="540"/>
      <c r="B67" s="577"/>
      <c r="C67" s="29"/>
      <c r="D67" s="29"/>
      <c r="E67" s="29"/>
      <c r="F67" s="526"/>
      <c r="G67" s="5"/>
      <c r="H67" s="5"/>
      <c r="I67" s="16"/>
      <c r="J67" s="5"/>
      <c r="K67" s="5"/>
      <c r="L67" s="5"/>
      <c r="M67" s="8"/>
      <c r="N67" s="15"/>
      <c r="O67" s="5"/>
      <c r="P67" s="16" t="s">
        <v>588</v>
      </c>
      <c r="Q67" s="5">
        <v>320</v>
      </c>
      <c r="R67" s="5">
        <v>16</v>
      </c>
      <c r="S67" s="5">
        <v>38</v>
      </c>
      <c r="T67" s="243">
        <v>43983</v>
      </c>
      <c r="U67" s="243">
        <v>44196</v>
      </c>
      <c r="V67" s="5">
        <v>47</v>
      </c>
      <c r="W67" s="5" t="s">
        <v>378</v>
      </c>
      <c r="X67" s="244" t="s">
        <v>479</v>
      </c>
      <c r="Y67" s="5"/>
      <c r="Z67" s="5"/>
      <c r="AA67" s="5"/>
      <c r="AB67" s="5"/>
      <c r="AC67" s="163"/>
      <c r="AD67" s="5"/>
      <c r="AE67" s="400" t="s">
        <v>714</v>
      </c>
    </row>
    <row r="68" spans="1:31" ht="84" customHeight="1">
      <c r="A68" s="540"/>
      <c r="B68" s="577"/>
      <c r="C68" s="29"/>
      <c r="D68" s="29"/>
      <c r="E68" s="29"/>
      <c r="F68" s="526"/>
      <c r="G68" s="5"/>
      <c r="H68" s="5"/>
      <c r="I68" s="16"/>
      <c r="J68" s="5"/>
      <c r="K68" s="5"/>
      <c r="L68" s="5"/>
      <c r="M68" s="8"/>
      <c r="N68" s="15"/>
      <c r="O68" s="5"/>
      <c r="P68" s="16" t="s">
        <v>506</v>
      </c>
      <c r="Q68" s="5">
        <v>3000</v>
      </c>
      <c r="R68" s="5">
        <v>55</v>
      </c>
      <c r="S68" s="5">
        <v>563</v>
      </c>
      <c r="T68" s="243">
        <v>43983</v>
      </c>
      <c r="U68" s="243">
        <v>44196</v>
      </c>
      <c r="V68" s="5">
        <v>83</v>
      </c>
      <c r="W68" s="5" t="s">
        <v>378</v>
      </c>
      <c r="X68" s="244" t="s">
        <v>479</v>
      </c>
      <c r="Y68" s="5"/>
      <c r="Z68" s="5"/>
      <c r="AA68" s="5"/>
      <c r="AB68" s="5"/>
      <c r="AC68" s="163"/>
      <c r="AD68" s="5"/>
      <c r="AE68" s="400" t="s">
        <v>715</v>
      </c>
    </row>
    <row r="69" spans="1:31" ht="118.5" customHeight="1">
      <c r="A69" s="540"/>
      <c r="B69" s="577"/>
      <c r="C69" s="29"/>
      <c r="D69" s="29"/>
      <c r="E69" s="29"/>
      <c r="F69" s="526"/>
      <c r="G69" s="5"/>
      <c r="H69" s="5"/>
      <c r="I69" s="16"/>
      <c r="J69" s="5"/>
      <c r="K69" s="5"/>
      <c r="L69" s="5"/>
      <c r="M69" s="8"/>
      <c r="N69" s="15"/>
      <c r="O69" s="5"/>
      <c r="P69" s="16" t="s">
        <v>577</v>
      </c>
      <c r="Q69" s="5">
        <v>1</v>
      </c>
      <c r="R69" s="5">
        <v>0</v>
      </c>
      <c r="S69" s="5">
        <v>0</v>
      </c>
      <c r="T69" s="243">
        <v>43983</v>
      </c>
      <c r="U69" s="243">
        <v>44196</v>
      </c>
      <c r="V69" s="5">
        <v>0</v>
      </c>
      <c r="W69" s="5" t="s">
        <v>378</v>
      </c>
      <c r="X69" s="244" t="s">
        <v>479</v>
      </c>
      <c r="Y69" s="5"/>
      <c r="Z69" s="5"/>
      <c r="AA69" s="5"/>
      <c r="AB69" s="5"/>
      <c r="AC69" s="163"/>
      <c r="AD69" s="5"/>
      <c r="AE69" s="400" t="s">
        <v>716</v>
      </c>
    </row>
    <row r="70" spans="1:31" ht="14.25">
      <c r="A70" s="540"/>
      <c r="B70" s="577"/>
      <c r="C70" s="29"/>
      <c r="D70" s="29"/>
      <c r="E70" s="29"/>
      <c r="F70" s="526"/>
      <c r="G70" s="5"/>
      <c r="H70" s="5"/>
      <c r="I70" s="16"/>
      <c r="J70" s="5"/>
      <c r="K70" s="5"/>
      <c r="L70" s="5"/>
      <c r="M70" s="8"/>
      <c r="N70" s="15"/>
      <c r="O70" s="5"/>
      <c r="P70" s="5"/>
      <c r="Q70" s="5"/>
      <c r="R70" s="5"/>
      <c r="S70" s="5"/>
      <c r="T70" s="245"/>
      <c r="U70" s="243"/>
      <c r="V70" s="5"/>
      <c r="W70" s="5"/>
      <c r="X70" s="244"/>
      <c r="Y70" s="5"/>
      <c r="Z70" s="5"/>
      <c r="AA70" s="5"/>
      <c r="AB70" s="5"/>
      <c r="AC70" s="163"/>
      <c r="AD70" s="5"/>
      <c r="AE70" s="400"/>
    </row>
    <row r="71" spans="1:31" ht="77.25" customHeight="1">
      <c r="A71" s="540"/>
      <c r="B71" s="577"/>
      <c r="C71" s="29"/>
      <c r="D71" s="29"/>
      <c r="E71" s="29"/>
      <c r="F71" s="526"/>
      <c r="G71" s="71" t="s">
        <v>90</v>
      </c>
      <c r="H71" s="242" t="s">
        <v>91</v>
      </c>
      <c r="I71" s="71" t="s">
        <v>92</v>
      </c>
      <c r="J71" s="71">
        <v>7600</v>
      </c>
      <c r="K71" s="71">
        <v>7600</v>
      </c>
      <c r="L71" s="71">
        <f>719+680+630</f>
        <v>2029</v>
      </c>
      <c r="M71" s="75" t="s">
        <v>492</v>
      </c>
      <c r="N71" s="246">
        <v>2020130010175</v>
      </c>
      <c r="O71" s="247" t="s">
        <v>496</v>
      </c>
      <c r="P71" s="247" t="s">
        <v>497</v>
      </c>
      <c r="Q71" s="71">
        <v>7600</v>
      </c>
      <c r="R71" s="71">
        <v>719</v>
      </c>
      <c r="S71" s="71">
        <v>680</v>
      </c>
      <c r="T71" s="146">
        <v>43983</v>
      </c>
      <c r="U71" s="146">
        <v>44196</v>
      </c>
      <c r="V71" s="248">
        <v>9</v>
      </c>
      <c r="W71" s="71" t="s">
        <v>378</v>
      </c>
      <c r="X71" s="239" t="s">
        <v>479</v>
      </c>
      <c r="Y71" s="71" t="s">
        <v>337</v>
      </c>
      <c r="Z71" s="242">
        <v>183063641</v>
      </c>
      <c r="AA71" s="71" t="s">
        <v>273</v>
      </c>
      <c r="AB71" s="71" t="s">
        <v>495</v>
      </c>
      <c r="AC71" s="241">
        <f>+Z71</f>
        <v>183063641</v>
      </c>
      <c r="AD71" s="242">
        <v>137239996</v>
      </c>
      <c r="AE71" s="408"/>
    </row>
    <row r="72" spans="1:31" ht="51.75" customHeight="1">
      <c r="A72" s="540"/>
      <c r="B72" s="577"/>
      <c r="C72" s="29"/>
      <c r="D72" s="29"/>
      <c r="E72" s="29"/>
      <c r="F72" s="526"/>
      <c r="G72" s="71"/>
      <c r="H72" s="242"/>
      <c r="I72" s="71"/>
      <c r="J72" s="71"/>
      <c r="K72" s="71"/>
      <c r="L72" s="71"/>
      <c r="M72" s="249"/>
      <c r="N72" s="250"/>
      <c r="O72" s="251"/>
      <c r="P72" s="247" t="s">
        <v>498</v>
      </c>
      <c r="Q72" s="71">
        <v>1700</v>
      </c>
      <c r="R72" s="71">
        <v>446</v>
      </c>
      <c r="S72" s="71">
        <v>582</v>
      </c>
      <c r="T72" s="146">
        <v>43983</v>
      </c>
      <c r="U72" s="146">
        <v>44196</v>
      </c>
      <c r="V72" s="248">
        <v>34</v>
      </c>
      <c r="W72" s="71" t="s">
        <v>378</v>
      </c>
      <c r="X72" s="239" t="s">
        <v>479</v>
      </c>
      <c r="Y72" s="71"/>
      <c r="Z72" s="242"/>
      <c r="AA72" s="71"/>
      <c r="AB72" s="71"/>
      <c r="AC72" s="241"/>
      <c r="AD72" s="71"/>
      <c r="AE72" s="406"/>
    </row>
    <row r="73" spans="1:31" ht="70.5" customHeight="1">
      <c r="A73" s="540"/>
      <c r="B73" s="577"/>
      <c r="C73" s="29"/>
      <c r="D73" s="29"/>
      <c r="E73" s="29"/>
      <c r="F73" s="526"/>
      <c r="G73" s="71"/>
      <c r="H73" s="242"/>
      <c r="I73" s="71"/>
      <c r="J73" s="71"/>
      <c r="K73" s="71"/>
      <c r="L73" s="71"/>
      <c r="M73" s="249"/>
      <c r="N73" s="250"/>
      <c r="O73" s="251"/>
      <c r="P73" s="247" t="s">
        <v>499</v>
      </c>
      <c r="Q73" s="71">
        <v>360</v>
      </c>
      <c r="R73" s="71">
        <v>34</v>
      </c>
      <c r="S73" s="71">
        <v>54</v>
      </c>
      <c r="T73" s="146">
        <v>43983</v>
      </c>
      <c r="U73" s="146">
        <v>44196</v>
      </c>
      <c r="V73" s="248">
        <v>60</v>
      </c>
      <c r="W73" s="71" t="s">
        <v>378</v>
      </c>
      <c r="X73" s="239" t="s">
        <v>479</v>
      </c>
      <c r="Y73" s="71"/>
      <c r="Z73" s="242"/>
      <c r="AA73" s="71"/>
      <c r="AB73" s="71"/>
      <c r="AC73" s="241"/>
      <c r="AD73" s="71"/>
      <c r="AE73" s="408" t="s">
        <v>711</v>
      </c>
    </row>
    <row r="74" spans="1:31" ht="51.75" customHeight="1">
      <c r="A74" s="540"/>
      <c r="B74" s="577"/>
      <c r="C74" s="29"/>
      <c r="D74" s="29"/>
      <c r="E74" s="29"/>
      <c r="F74" s="526"/>
      <c r="G74" s="71"/>
      <c r="H74" s="242"/>
      <c r="I74" s="71"/>
      <c r="J74" s="71"/>
      <c r="K74" s="71"/>
      <c r="L74" s="71"/>
      <c r="M74" s="249"/>
      <c r="N74" s="250"/>
      <c r="O74" s="251"/>
      <c r="P74" s="251"/>
      <c r="Q74" s="73"/>
      <c r="R74" s="73"/>
      <c r="S74" s="73"/>
      <c r="T74" s="252"/>
      <c r="U74" s="146"/>
      <c r="V74" s="248"/>
      <c r="W74" s="71"/>
      <c r="X74" s="239"/>
      <c r="Y74" s="71"/>
      <c r="Z74" s="242"/>
      <c r="AA74" s="71"/>
      <c r="AB74" s="71"/>
      <c r="AC74" s="241"/>
      <c r="AD74" s="71"/>
      <c r="AE74" s="406"/>
    </row>
    <row r="75" spans="1:31" ht="14.25">
      <c r="A75" s="540"/>
      <c r="B75" s="577"/>
      <c r="C75" s="29"/>
      <c r="D75" s="29"/>
      <c r="E75" s="29"/>
      <c r="F75" s="526"/>
      <c r="G75" s="71"/>
      <c r="H75" s="242"/>
      <c r="I75" s="71"/>
      <c r="J75" s="71"/>
      <c r="K75" s="71"/>
      <c r="L75" s="71"/>
      <c r="M75" s="249"/>
      <c r="N75" s="250"/>
      <c r="O75" s="251"/>
      <c r="P75" s="253"/>
      <c r="Q75" s="71"/>
      <c r="R75" s="71"/>
      <c r="S75" s="71"/>
      <c r="T75" s="252"/>
      <c r="U75" s="146"/>
      <c r="V75" s="71"/>
      <c r="W75" s="71"/>
      <c r="X75" s="239"/>
      <c r="Y75" s="71"/>
      <c r="Z75" s="242"/>
      <c r="AA75" s="71"/>
      <c r="AB75" s="71"/>
      <c r="AC75" s="241"/>
      <c r="AD75" s="71"/>
      <c r="AE75" s="406"/>
    </row>
    <row r="76" spans="1:31" ht="42.75">
      <c r="A76" s="540"/>
      <c r="B76" s="577"/>
      <c r="C76" s="29"/>
      <c r="D76" s="29"/>
      <c r="E76" s="29"/>
      <c r="F76" s="526"/>
      <c r="G76" s="12" t="s">
        <v>93</v>
      </c>
      <c r="H76" s="12" t="s">
        <v>94</v>
      </c>
      <c r="I76" s="12" t="s">
        <v>95</v>
      </c>
      <c r="J76" s="12">
        <v>0</v>
      </c>
      <c r="K76" s="12">
        <v>0</v>
      </c>
      <c r="L76" s="12" t="s">
        <v>765</v>
      </c>
      <c r="M76" s="254" t="s">
        <v>476</v>
      </c>
      <c r="N76" s="255">
        <v>2020130010150</v>
      </c>
      <c r="O76" s="256" t="s">
        <v>480</v>
      </c>
      <c r="P76" s="257" t="s">
        <v>477</v>
      </c>
      <c r="Q76" s="258">
        <v>143850</v>
      </c>
      <c r="R76" s="352">
        <v>1038</v>
      </c>
      <c r="S76" s="258">
        <v>72997</v>
      </c>
      <c r="T76" s="259">
        <v>43983</v>
      </c>
      <c r="U76" s="259">
        <v>44196</v>
      </c>
      <c r="V76" s="260">
        <v>50</v>
      </c>
      <c r="W76" s="258" t="s">
        <v>378</v>
      </c>
      <c r="X76" s="261" t="s">
        <v>479</v>
      </c>
      <c r="Y76" s="262" t="s">
        <v>337</v>
      </c>
      <c r="Z76" s="263">
        <v>411609141</v>
      </c>
      <c r="AA76" s="257" t="s">
        <v>493</v>
      </c>
      <c r="AB76" s="263" t="s">
        <v>494</v>
      </c>
      <c r="AC76" s="264">
        <f>+Z76</f>
        <v>411609141</v>
      </c>
      <c r="AD76" s="263">
        <v>335745500</v>
      </c>
      <c r="AE76" s="409" t="s">
        <v>639</v>
      </c>
    </row>
    <row r="77" spans="1:31" ht="57">
      <c r="A77" s="540"/>
      <c r="B77" s="577"/>
      <c r="C77" s="29"/>
      <c r="D77" s="29"/>
      <c r="E77" s="29"/>
      <c r="F77" s="527"/>
      <c r="G77" s="12" t="s">
        <v>96</v>
      </c>
      <c r="H77" s="12" t="s">
        <v>97</v>
      </c>
      <c r="I77" s="12" t="s">
        <v>98</v>
      </c>
      <c r="J77" s="265">
        <v>143850</v>
      </c>
      <c r="K77" s="265">
        <v>143850</v>
      </c>
      <c r="L77" s="265">
        <f>112+1038+72997</f>
        <v>74147</v>
      </c>
      <c r="M77" s="266"/>
      <c r="N77" s="267"/>
      <c r="O77" s="268"/>
      <c r="P77" s="257" t="s">
        <v>478</v>
      </c>
      <c r="Q77" s="258">
        <v>7200</v>
      </c>
      <c r="R77" s="352">
        <v>208</v>
      </c>
      <c r="S77" s="258">
        <v>5800</v>
      </c>
      <c r="T77" s="259">
        <v>43983</v>
      </c>
      <c r="U77" s="259">
        <v>44196</v>
      </c>
      <c r="V77" s="260">
        <v>82</v>
      </c>
      <c r="W77" s="258" t="s">
        <v>378</v>
      </c>
      <c r="X77" s="261" t="s">
        <v>479</v>
      </c>
      <c r="Y77" s="257"/>
      <c r="Z77" s="269"/>
      <c r="AA77" s="257"/>
      <c r="AB77" s="257"/>
      <c r="AC77" s="270"/>
      <c r="AD77" s="257"/>
      <c r="AE77" s="409" t="s">
        <v>707</v>
      </c>
    </row>
    <row r="78" spans="1:31" ht="42.75">
      <c r="A78" s="540"/>
      <c r="B78" s="577"/>
      <c r="C78" s="29"/>
      <c r="D78" s="29"/>
      <c r="E78" s="29"/>
      <c r="F78" s="433"/>
      <c r="G78" s="12"/>
      <c r="H78" s="12"/>
      <c r="I78" s="12"/>
      <c r="J78" s="12"/>
      <c r="K78" s="12"/>
      <c r="L78" s="12"/>
      <c r="M78" s="266"/>
      <c r="N78" s="267"/>
      <c r="O78" s="268"/>
      <c r="P78" s="257" t="s">
        <v>589</v>
      </c>
      <c r="Q78" s="258">
        <v>1</v>
      </c>
      <c r="R78" s="352">
        <v>0</v>
      </c>
      <c r="S78" s="258">
        <v>1</v>
      </c>
      <c r="T78" s="259">
        <v>43983</v>
      </c>
      <c r="U78" s="259">
        <v>44196</v>
      </c>
      <c r="V78" s="260">
        <v>100</v>
      </c>
      <c r="W78" s="258" t="s">
        <v>378</v>
      </c>
      <c r="X78" s="261" t="s">
        <v>479</v>
      </c>
      <c r="Y78" s="257"/>
      <c r="Z78" s="257"/>
      <c r="AA78" s="257"/>
      <c r="AB78" s="257"/>
      <c r="AC78" s="270"/>
      <c r="AD78" s="257"/>
      <c r="AE78" s="409" t="s">
        <v>708</v>
      </c>
    </row>
    <row r="79" spans="1:31" ht="120" customHeight="1">
      <c r="A79" s="540"/>
      <c r="B79" s="577"/>
      <c r="C79" s="29"/>
      <c r="D79" s="29"/>
      <c r="E79" s="29"/>
      <c r="F79" s="525" t="s">
        <v>99</v>
      </c>
      <c r="G79" s="247" t="s">
        <v>100</v>
      </c>
      <c r="H79" s="247" t="s">
        <v>101</v>
      </c>
      <c r="I79" s="247" t="s">
        <v>102</v>
      </c>
      <c r="J79" s="71">
        <v>4</v>
      </c>
      <c r="K79" s="71">
        <v>1</v>
      </c>
      <c r="L79" s="71">
        <v>1</v>
      </c>
      <c r="M79" s="75" t="s">
        <v>517</v>
      </c>
      <c r="N79" s="271">
        <v>2020130010130</v>
      </c>
      <c r="O79" s="247" t="s">
        <v>518</v>
      </c>
      <c r="P79" s="247" t="s">
        <v>519</v>
      </c>
      <c r="Q79" s="71">
        <v>19</v>
      </c>
      <c r="R79" s="71">
        <v>19</v>
      </c>
      <c r="S79" s="71">
        <v>0</v>
      </c>
      <c r="T79" s="146">
        <v>43983</v>
      </c>
      <c r="U79" s="146">
        <v>44196</v>
      </c>
      <c r="V79" s="71">
        <v>100</v>
      </c>
      <c r="W79" s="71" t="s">
        <v>378</v>
      </c>
      <c r="X79" s="239" t="s">
        <v>654</v>
      </c>
      <c r="Y79" s="71" t="s">
        <v>337</v>
      </c>
      <c r="Z79" s="242">
        <v>451463641</v>
      </c>
      <c r="AA79" s="71" t="s">
        <v>526</v>
      </c>
      <c r="AB79" s="71" t="s">
        <v>524</v>
      </c>
      <c r="AC79" s="241">
        <f>+Z79</f>
        <v>451463641</v>
      </c>
      <c r="AD79" s="242">
        <v>354086666</v>
      </c>
      <c r="AE79" s="410" t="s">
        <v>644</v>
      </c>
    </row>
    <row r="80" spans="1:31" ht="57">
      <c r="A80" s="540"/>
      <c r="B80" s="577"/>
      <c r="C80" s="29"/>
      <c r="D80" s="29"/>
      <c r="E80" s="29"/>
      <c r="F80" s="526"/>
      <c r="G80" s="247" t="s">
        <v>103</v>
      </c>
      <c r="H80" s="247" t="s">
        <v>104</v>
      </c>
      <c r="I80" s="247" t="s">
        <v>105</v>
      </c>
      <c r="J80" s="71">
        <v>38</v>
      </c>
      <c r="K80" s="71">
        <v>38</v>
      </c>
      <c r="L80" s="71">
        <v>38</v>
      </c>
      <c r="M80" s="75"/>
      <c r="N80" s="248"/>
      <c r="O80" s="71"/>
      <c r="P80" s="247" t="s">
        <v>520</v>
      </c>
      <c r="Q80" s="71">
        <v>19</v>
      </c>
      <c r="R80" s="71">
        <v>4</v>
      </c>
      <c r="S80" s="71">
        <v>13</v>
      </c>
      <c r="T80" s="146">
        <v>43983</v>
      </c>
      <c r="U80" s="146">
        <v>44196</v>
      </c>
      <c r="V80" s="71">
        <v>100</v>
      </c>
      <c r="W80" s="71" t="s">
        <v>378</v>
      </c>
      <c r="X80" s="239" t="s">
        <v>654</v>
      </c>
      <c r="Y80" s="71"/>
      <c r="Z80" s="71"/>
      <c r="AA80" s="71"/>
      <c r="AB80" s="71"/>
      <c r="AC80" s="241"/>
      <c r="AD80" s="242"/>
      <c r="AE80" s="410" t="s">
        <v>693</v>
      </c>
    </row>
    <row r="81" spans="1:31" ht="57">
      <c r="A81" s="540"/>
      <c r="B81" s="577"/>
      <c r="C81" s="29"/>
      <c r="D81" s="29"/>
      <c r="E81" s="29"/>
      <c r="F81" s="526"/>
      <c r="G81" s="247" t="s">
        <v>106</v>
      </c>
      <c r="H81" s="247" t="s">
        <v>107</v>
      </c>
      <c r="I81" s="247" t="s">
        <v>108</v>
      </c>
      <c r="J81" s="71">
        <v>48</v>
      </c>
      <c r="K81" s="71">
        <v>48</v>
      </c>
      <c r="L81" s="71">
        <v>48</v>
      </c>
      <c r="M81" s="75"/>
      <c r="N81" s="248"/>
      <c r="O81" s="71"/>
      <c r="P81" s="247" t="s">
        <v>521</v>
      </c>
      <c r="Q81" s="71">
        <v>19</v>
      </c>
      <c r="R81" s="71">
        <v>19</v>
      </c>
      <c r="S81" s="71">
        <v>0</v>
      </c>
      <c r="T81" s="146">
        <v>43983</v>
      </c>
      <c r="U81" s="146">
        <v>44196</v>
      </c>
      <c r="V81" s="71">
        <v>100</v>
      </c>
      <c r="W81" s="71" t="s">
        <v>378</v>
      </c>
      <c r="X81" s="239" t="s">
        <v>654</v>
      </c>
      <c r="Y81" s="71"/>
      <c r="Z81" s="71"/>
      <c r="AA81" s="71"/>
      <c r="AB81" s="71"/>
      <c r="AC81" s="241"/>
      <c r="AD81" s="242"/>
      <c r="AE81" s="410" t="s">
        <v>694</v>
      </c>
    </row>
    <row r="82" spans="1:31" ht="57">
      <c r="A82" s="540"/>
      <c r="B82" s="577"/>
      <c r="C82" s="29"/>
      <c r="D82" s="29"/>
      <c r="E82" s="29"/>
      <c r="F82" s="526"/>
      <c r="G82" s="247" t="s">
        <v>109</v>
      </c>
      <c r="H82" s="247" t="s">
        <v>107</v>
      </c>
      <c r="I82" s="247" t="s">
        <v>110</v>
      </c>
      <c r="J82" s="71">
        <v>48</v>
      </c>
      <c r="K82" s="71">
        <v>48</v>
      </c>
      <c r="L82" s="71">
        <v>38</v>
      </c>
      <c r="M82" s="75"/>
      <c r="N82" s="248"/>
      <c r="O82" s="71"/>
      <c r="P82" s="247" t="s">
        <v>522</v>
      </c>
      <c r="Q82" s="71">
        <v>19</v>
      </c>
      <c r="R82" s="71">
        <v>19</v>
      </c>
      <c r="S82" s="71">
        <v>0</v>
      </c>
      <c r="T82" s="146">
        <v>43983</v>
      </c>
      <c r="U82" s="146">
        <v>44196</v>
      </c>
      <c r="V82" s="71">
        <v>100</v>
      </c>
      <c r="W82" s="71" t="s">
        <v>378</v>
      </c>
      <c r="X82" s="239" t="s">
        <v>654</v>
      </c>
      <c r="Y82" s="71"/>
      <c r="Z82" s="71"/>
      <c r="AA82" s="71"/>
      <c r="AB82" s="71"/>
      <c r="AC82" s="241"/>
      <c r="AD82" s="242"/>
      <c r="AE82" s="410" t="s">
        <v>695</v>
      </c>
    </row>
    <row r="83" spans="1:31" ht="42.75">
      <c r="A83" s="540"/>
      <c r="B83" s="577"/>
      <c r="C83" s="29"/>
      <c r="D83" s="29"/>
      <c r="E83" s="29"/>
      <c r="F83" s="526"/>
      <c r="G83" s="247" t="s">
        <v>111</v>
      </c>
      <c r="H83" s="247" t="s">
        <v>112</v>
      </c>
      <c r="I83" s="247" t="s">
        <v>748</v>
      </c>
      <c r="J83" s="247" t="s">
        <v>749</v>
      </c>
      <c r="K83" s="272">
        <v>0</v>
      </c>
      <c r="L83" s="272">
        <v>0</v>
      </c>
      <c r="M83" s="75"/>
      <c r="N83" s="248"/>
      <c r="O83" s="71"/>
      <c r="P83" s="247" t="s">
        <v>590</v>
      </c>
      <c r="Q83" s="71">
        <v>4</v>
      </c>
      <c r="R83" s="71">
        <v>4</v>
      </c>
      <c r="S83" s="71">
        <v>1</v>
      </c>
      <c r="T83" s="146">
        <v>43983</v>
      </c>
      <c r="U83" s="146">
        <v>44196</v>
      </c>
      <c r="V83" s="71">
        <v>100</v>
      </c>
      <c r="W83" s="71" t="s">
        <v>378</v>
      </c>
      <c r="X83" s="239" t="s">
        <v>654</v>
      </c>
      <c r="Y83" s="71"/>
      <c r="Z83" s="71"/>
      <c r="AA83" s="71"/>
      <c r="AB83" s="71"/>
      <c r="AC83" s="241"/>
      <c r="AD83" s="242"/>
      <c r="AE83" s="410"/>
    </row>
    <row r="84" spans="1:31" ht="42.75">
      <c r="A84" s="540"/>
      <c r="B84" s="577"/>
      <c r="C84" s="29"/>
      <c r="D84" s="29"/>
      <c r="E84" s="29"/>
      <c r="F84" s="526"/>
      <c r="G84" s="247" t="s">
        <v>113</v>
      </c>
      <c r="H84" s="247" t="s">
        <v>114</v>
      </c>
      <c r="I84" s="247" t="s">
        <v>115</v>
      </c>
      <c r="J84" s="247" t="s">
        <v>515</v>
      </c>
      <c r="K84" s="272">
        <v>0</v>
      </c>
      <c r="L84" s="272">
        <v>0</v>
      </c>
      <c r="M84" s="75"/>
      <c r="N84" s="248"/>
      <c r="O84" s="71"/>
      <c r="P84" s="247" t="s">
        <v>523</v>
      </c>
      <c r="Q84" s="71">
        <v>12</v>
      </c>
      <c r="R84" s="71">
        <v>4</v>
      </c>
      <c r="S84" s="71">
        <v>3</v>
      </c>
      <c r="T84" s="146">
        <v>43983</v>
      </c>
      <c r="U84" s="146">
        <v>44196</v>
      </c>
      <c r="V84" s="71">
        <v>100</v>
      </c>
      <c r="W84" s="71" t="s">
        <v>378</v>
      </c>
      <c r="X84" s="239" t="s">
        <v>654</v>
      </c>
      <c r="Y84" s="71"/>
      <c r="Z84" s="71"/>
      <c r="AA84" s="71"/>
      <c r="AB84" s="71"/>
      <c r="AC84" s="241"/>
      <c r="AD84" s="242"/>
      <c r="AE84" s="410"/>
    </row>
    <row r="85" spans="1:31" ht="57">
      <c r="A85" s="540"/>
      <c r="B85" s="577"/>
      <c r="C85" s="29"/>
      <c r="D85" s="29"/>
      <c r="E85" s="29"/>
      <c r="F85" s="526"/>
      <c r="G85" s="247" t="s">
        <v>116</v>
      </c>
      <c r="H85" s="247" t="s">
        <v>117</v>
      </c>
      <c r="I85" s="247" t="s">
        <v>118</v>
      </c>
      <c r="J85" s="247" t="s">
        <v>516</v>
      </c>
      <c r="K85" s="272">
        <v>0</v>
      </c>
      <c r="L85" s="272">
        <v>0</v>
      </c>
      <c r="M85" s="75"/>
      <c r="N85" s="248"/>
      <c r="O85" s="71"/>
      <c r="P85" s="247" t="s">
        <v>591</v>
      </c>
      <c r="Q85" s="71">
        <v>40</v>
      </c>
      <c r="R85" s="71">
        <v>12</v>
      </c>
      <c r="S85" s="71">
        <v>16</v>
      </c>
      <c r="T85" s="146">
        <v>43983</v>
      </c>
      <c r="U85" s="146">
        <v>44196</v>
      </c>
      <c r="V85" s="71">
        <v>100</v>
      </c>
      <c r="W85" s="71" t="s">
        <v>378</v>
      </c>
      <c r="X85" s="239" t="s">
        <v>654</v>
      </c>
      <c r="Y85" s="71"/>
      <c r="Z85" s="71"/>
      <c r="AA85" s="71"/>
      <c r="AB85" s="71"/>
      <c r="AC85" s="241"/>
      <c r="AD85" s="242"/>
      <c r="AE85" s="410"/>
    </row>
    <row r="86" spans="1:31" ht="100.5">
      <c r="A86" s="540"/>
      <c r="B86" s="577"/>
      <c r="C86" s="29"/>
      <c r="D86" s="29"/>
      <c r="E86" s="29"/>
      <c r="F86" s="526"/>
      <c r="G86" s="247" t="s">
        <v>119</v>
      </c>
      <c r="H86" s="247" t="s">
        <v>120</v>
      </c>
      <c r="I86" s="247" t="s">
        <v>750</v>
      </c>
      <c r="J86" s="247" t="s">
        <v>751</v>
      </c>
      <c r="K86" s="272">
        <v>0</v>
      </c>
      <c r="L86" s="272">
        <v>0</v>
      </c>
      <c r="M86" s="75"/>
      <c r="N86" s="248"/>
      <c r="O86" s="71"/>
      <c r="P86" s="247" t="s">
        <v>592</v>
      </c>
      <c r="Q86" s="71">
        <v>80</v>
      </c>
      <c r="R86" s="71">
        <v>45</v>
      </c>
      <c r="S86" s="71">
        <v>20</v>
      </c>
      <c r="T86" s="146">
        <v>43983</v>
      </c>
      <c r="U86" s="146">
        <v>44196</v>
      </c>
      <c r="V86" s="71">
        <v>100</v>
      </c>
      <c r="W86" s="71" t="s">
        <v>378</v>
      </c>
      <c r="X86" s="239" t="s">
        <v>654</v>
      </c>
      <c r="Y86" s="71"/>
      <c r="Z86" s="71"/>
      <c r="AA86" s="71"/>
      <c r="AB86" s="71"/>
      <c r="AC86" s="241"/>
      <c r="AD86" s="242"/>
      <c r="AE86" s="410"/>
    </row>
    <row r="87" spans="1:31" ht="57">
      <c r="A87" s="540"/>
      <c r="B87" s="577"/>
      <c r="C87" s="29"/>
      <c r="D87" s="29"/>
      <c r="E87" s="29"/>
      <c r="F87" s="526"/>
      <c r="G87" s="247"/>
      <c r="H87" s="247"/>
      <c r="I87" s="247"/>
      <c r="J87" s="247"/>
      <c r="K87" s="247"/>
      <c r="L87" s="247"/>
      <c r="M87" s="75"/>
      <c r="N87" s="248"/>
      <c r="O87" s="71"/>
      <c r="P87" s="247" t="s">
        <v>593</v>
      </c>
      <c r="Q87" s="71">
        <v>42</v>
      </c>
      <c r="R87" s="71">
        <v>4</v>
      </c>
      <c r="S87" s="71">
        <v>20</v>
      </c>
      <c r="T87" s="252"/>
      <c r="U87" s="146">
        <v>44196</v>
      </c>
      <c r="V87" s="71">
        <v>100</v>
      </c>
      <c r="W87" s="71" t="s">
        <v>378</v>
      </c>
      <c r="X87" s="239" t="s">
        <v>654</v>
      </c>
      <c r="Y87" s="71"/>
      <c r="Z87" s="71"/>
      <c r="AA87" s="71"/>
      <c r="AB87" s="71"/>
      <c r="AC87" s="241"/>
      <c r="AD87" s="242"/>
      <c r="AE87" s="410"/>
    </row>
    <row r="88" spans="1:31" ht="28.5">
      <c r="A88" s="540"/>
      <c r="B88" s="577"/>
      <c r="C88" s="29"/>
      <c r="D88" s="29"/>
      <c r="E88" s="29"/>
      <c r="F88" s="526"/>
      <c r="G88" s="5" t="s">
        <v>121</v>
      </c>
      <c r="H88" s="5" t="s">
        <v>122</v>
      </c>
      <c r="I88" s="5" t="s">
        <v>123</v>
      </c>
      <c r="J88" s="5">
        <v>2.3</v>
      </c>
      <c r="K88" s="5">
        <v>0</v>
      </c>
      <c r="L88" s="5">
        <v>0</v>
      </c>
      <c r="M88" s="8" t="s">
        <v>464</v>
      </c>
      <c r="N88" s="189">
        <v>2020130010144</v>
      </c>
      <c r="O88" s="273" t="s">
        <v>527</v>
      </c>
      <c r="P88" s="273" t="s">
        <v>528</v>
      </c>
      <c r="Q88" s="5">
        <v>1</v>
      </c>
      <c r="R88" s="5"/>
      <c r="S88" s="5">
        <v>0</v>
      </c>
      <c r="T88" s="243">
        <v>43983</v>
      </c>
      <c r="U88" s="243">
        <v>44196</v>
      </c>
      <c r="V88" s="5">
        <v>0</v>
      </c>
      <c r="W88" s="5" t="s">
        <v>378</v>
      </c>
      <c r="X88" s="244" t="s">
        <v>655</v>
      </c>
      <c r="Y88" s="5" t="s">
        <v>337</v>
      </c>
      <c r="Z88" s="164">
        <v>342132068</v>
      </c>
      <c r="AA88" s="5" t="s">
        <v>542</v>
      </c>
      <c r="AB88" s="5" t="s">
        <v>525</v>
      </c>
      <c r="AC88" s="163">
        <f>+Z88</f>
        <v>342132068</v>
      </c>
      <c r="AD88" s="164">
        <v>230665684</v>
      </c>
      <c r="AE88" s="400" t="s">
        <v>645</v>
      </c>
    </row>
    <row r="89" spans="1:31" ht="170.25" customHeight="1">
      <c r="A89" s="540"/>
      <c r="B89" s="577"/>
      <c r="C89" s="29"/>
      <c r="D89" s="29"/>
      <c r="E89" s="29"/>
      <c r="F89" s="526"/>
      <c r="G89" s="5" t="s">
        <v>130</v>
      </c>
      <c r="H89" s="5" t="s">
        <v>131</v>
      </c>
      <c r="I89" s="5" t="s">
        <v>132</v>
      </c>
      <c r="J89" s="5">
        <v>400</v>
      </c>
      <c r="K89" s="5">
        <v>100</v>
      </c>
      <c r="L89" s="5">
        <v>100</v>
      </c>
      <c r="M89" s="8"/>
      <c r="N89" s="15"/>
      <c r="O89" s="5"/>
      <c r="P89" s="273" t="s">
        <v>529</v>
      </c>
      <c r="Q89" s="5">
        <v>100</v>
      </c>
      <c r="R89" s="5"/>
      <c r="S89" s="5">
        <v>100</v>
      </c>
      <c r="T89" s="243">
        <v>43983</v>
      </c>
      <c r="U89" s="243">
        <v>44196</v>
      </c>
      <c r="V89" s="5">
        <v>100</v>
      </c>
      <c r="W89" s="5" t="s">
        <v>378</v>
      </c>
      <c r="X89" s="244" t="s">
        <v>655</v>
      </c>
      <c r="Y89" s="5"/>
      <c r="Z89" s="164"/>
      <c r="AA89" s="5"/>
      <c r="AB89" s="5"/>
      <c r="AC89" s="163"/>
      <c r="AD89" s="164"/>
      <c r="AE89" s="400" t="s">
        <v>674</v>
      </c>
    </row>
    <row r="90" spans="1:31" ht="57">
      <c r="A90" s="540"/>
      <c r="B90" s="577"/>
      <c r="C90" s="29"/>
      <c r="D90" s="29"/>
      <c r="E90" s="29"/>
      <c r="F90" s="526"/>
      <c r="G90" s="5" t="s">
        <v>133</v>
      </c>
      <c r="H90" s="5" t="s">
        <v>134</v>
      </c>
      <c r="I90" s="5" t="s">
        <v>135</v>
      </c>
      <c r="J90" s="5">
        <v>18</v>
      </c>
      <c r="K90" s="5">
        <v>18</v>
      </c>
      <c r="L90" s="5">
        <v>17</v>
      </c>
      <c r="M90" s="8"/>
      <c r="N90" s="15"/>
      <c r="O90" s="5"/>
      <c r="P90" s="273" t="s">
        <v>530</v>
      </c>
      <c r="Q90" s="5">
        <v>300</v>
      </c>
      <c r="R90" s="5"/>
      <c r="S90" s="5">
        <v>300</v>
      </c>
      <c r="T90" s="243">
        <v>43983</v>
      </c>
      <c r="U90" s="243">
        <v>44196</v>
      </c>
      <c r="V90" s="5">
        <v>100</v>
      </c>
      <c r="W90" s="5" t="s">
        <v>378</v>
      </c>
      <c r="X90" s="244" t="s">
        <v>655</v>
      </c>
      <c r="Y90" s="5"/>
      <c r="Z90" s="164"/>
      <c r="AA90" s="5"/>
      <c r="AB90" s="5"/>
      <c r="AC90" s="163"/>
      <c r="AD90" s="164"/>
      <c r="AE90" s="400" t="s">
        <v>646</v>
      </c>
    </row>
    <row r="91" spans="1:31" ht="14.25">
      <c r="A91" s="540"/>
      <c r="B91" s="577"/>
      <c r="C91" s="29"/>
      <c r="D91" s="29"/>
      <c r="E91" s="29"/>
      <c r="F91" s="526"/>
      <c r="G91" s="5"/>
      <c r="H91" s="5"/>
      <c r="I91" s="5"/>
      <c r="J91" s="5"/>
      <c r="K91" s="5"/>
      <c r="L91" s="5"/>
      <c r="M91" s="8"/>
      <c r="N91" s="15"/>
      <c r="O91" s="5"/>
      <c r="P91" s="5"/>
      <c r="Q91" s="5"/>
      <c r="R91" s="5"/>
      <c r="S91" s="5"/>
      <c r="T91" s="245"/>
      <c r="U91" s="243"/>
      <c r="V91" s="5"/>
      <c r="W91" s="5"/>
      <c r="X91" s="244"/>
      <c r="Y91" s="5"/>
      <c r="Z91" s="164"/>
      <c r="AA91" s="5"/>
      <c r="AB91" s="5"/>
      <c r="AC91" s="163"/>
      <c r="AD91" s="164"/>
      <c r="AE91" s="400"/>
    </row>
    <row r="92" spans="1:31" ht="14.25">
      <c r="A92" s="540"/>
      <c r="B92" s="577"/>
      <c r="C92" s="29"/>
      <c r="D92" s="29"/>
      <c r="E92" s="29"/>
      <c r="F92" s="526"/>
      <c r="G92" s="5"/>
      <c r="H92" s="5"/>
      <c r="I92" s="5"/>
      <c r="J92" s="5"/>
      <c r="K92" s="5"/>
      <c r="L92" s="5"/>
      <c r="M92" s="8"/>
      <c r="N92" s="15"/>
      <c r="O92" s="5"/>
      <c r="P92" s="5"/>
      <c r="Q92" s="5"/>
      <c r="R92" s="5"/>
      <c r="S92" s="5"/>
      <c r="T92" s="245"/>
      <c r="U92" s="243"/>
      <c r="V92" s="5"/>
      <c r="W92" s="5"/>
      <c r="X92" s="244"/>
      <c r="Y92" s="5"/>
      <c r="Z92" s="164"/>
      <c r="AA92" s="5"/>
      <c r="AB92" s="5"/>
      <c r="AC92" s="163"/>
      <c r="AD92" s="164"/>
      <c r="AE92" s="400"/>
    </row>
    <row r="93" spans="1:31" ht="87.75" customHeight="1">
      <c r="A93" s="540"/>
      <c r="B93" s="577"/>
      <c r="C93" s="29"/>
      <c r="D93" s="29"/>
      <c r="E93" s="29"/>
      <c r="F93" s="526"/>
      <c r="G93" s="71" t="s">
        <v>127</v>
      </c>
      <c r="H93" s="73" t="s">
        <v>128</v>
      </c>
      <c r="I93" s="71" t="s">
        <v>129</v>
      </c>
      <c r="J93" s="71" t="s">
        <v>611</v>
      </c>
      <c r="K93" s="71" t="s">
        <v>612</v>
      </c>
      <c r="L93" s="71">
        <v>17</v>
      </c>
      <c r="M93" s="75" t="s">
        <v>465</v>
      </c>
      <c r="N93" s="248">
        <v>2020130010145</v>
      </c>
      <c r="O93" s="71" t="s">
        <v>535</v>
      </c>
      <c r="P93" s="274" t="s">
        <v>594</v>
      </c>
      <c r="Q93" s="71">
        <v>19</v>
      </c>
      <c r="R93" s="71">
        <v>9</v>
      </c>
      <c r="S93" s="71">
        <v>8</v>
      </c>
      <c r="T93" s="146">
        <v>43983</v>
      </c>
      <c r="U93" s="146">
        <v>44196</v>
      </c>
      <c r="V93" s="71">
        <v>89</v>
      </c>
      <c r="W93" s="71" t="s">
        <v>378</v>
      </c>
      <c r="X93" s="239" t="s">
        <v>655</v>
      </c>
      <c r="Y93" s="71" t="s">
        <v>337</v>
      </c>
      <c r="Z93" s="242">
        <v>200464375</v>
      </c>
      <c r="AA93" s="71" t="s">
        <v>534</v>
      </c>
      <c r="AB93" s="71" t="s">
        <v>531</v>
      </c>
      <c r="AC93" s="241">
        <f>+Z93</f>
        <v>200464375</v>
      </c>
      <c r="AD93" s="242">
        <v>104964375</v>
      </c>
      <c r="AE93" s="410" t="s">
        <v>675</v>
      </c>
    </row>
    <row r="94" spans="1:31" ht="57">
      <c r="A94" s="540"/>
      <c r="B94" s="577"/>
      <c r="C94" s="29"/>
      <c r="D94" s="29"/>
      <c r="E94" s="29"/>
      <c r="F94" s="526"/>
      <c r="G94" s="71" t="s">
        <v>142</v>
      </c>
      <c r="H94" s="71" t="s">
        <v>143</v>
      </c>
      <c r="I94" s="71" t="s">
        <v>144</v>
      </c>
      <c r="J94" s="71">
        <v>100</v>
      </c>
      <c r="K94" s="71">
        <v>100</v>
      </c>
      <c r="L94" s="71">
        <v>100</v>
      </c>
      <c r="M94" s="75"/>
      <c r="N94" s="248"/>
      <c r="O94" s="71"/>
      <c r="P94" s="71" t="s">
        <v>536</v>
      </c>
      <c r="Q94" s="71">
        <v>100</v>
      </c>
      <c r="R94" s="71">
        <v>21</v>
      </c>
      <c r="S94" s="71">
        <v>79</v>
      </c>
      <c r="T94" s="146">
        <v>43983</v>
      </c>
      <c r="U94" s="146">
        <v>44196</v>
      </c>
      <c r="V94" s="71">
        <v>100</v>
      </c>
      <c r="W94" s="71" t="s">
        <v>378</v>
      </c>
      <c r="X94" s="239" t="s">
        <v>655</v>
      </c>
      <c r="Y94" s="71"/>
      <c r="Z94" s="242"/>
      <c r="AA94" s="71"/>
      <c r="AB94" s="71"/>
      <c r="AC94" s="241"/>
      <c r="AD94" s="71"/>
      <c r="AE94" s="410"/>
    </row>
    <row r="95" spans="1:31" ht="96">
      <c r="A95" s="540"/>
      <c r="B95" s="577"/>
      <c r="C95" s="29"/>
      <c r="D95" s="29"/>
      <c r="E95" s="29"/>
      <c r="F95" s="526"/>
      <c r="G95" s="5" t="s">
        <v>124</v>
      </c>
      <c r="H95" s="275" t="s">
        <v>125</v>
      </c>
      <c r="I95" s="5" t="s">
        <v>126</v>
      </c>
      <c r="J95" s="5" t="s">
        <v>611</v>
      </c>
      <c r="K95" s="5" t="s">
        <v>612</v>
      </c>
      <c r="L95" s="5">
        <v>17</v>
      </c>
      <c r="M95" s="8" t="s">
        <v>466</v>
      </c>
      <c r="N95" s="15">
        <v>2020130010146</v>
      </c>
      <c r="O95" s="5" t="s">
        <v>537</v>
      </c>
      <c r="P95" s="273" t="s">
        <v>539</v>
      </c>
      <c r="Q95" s="5">
        <v>19</v>
      </c>
      <c r="R95" s="5">
        <v>9</v>
      </c>
      <c r="S95" s="5">
        <v>8</v>
      </c>
      <c r="T95" s="243">
        <v>43983</v>
      </c>
      <c r="U95" s="243">
        <v>44196</v>
      </c>
      <c r="V95" s="5">
        <v>89</v>
      </c>
      <c r="W95" s="5" t="s">
        <v>378</v>
      </c>
      <c r="X95" s="244" t="s">
        <v>655</v>
      </c>
      <c r="Y95" s="5" t="s">
        <v>337</v>
      </c>
      <c r="Z95" s="164">
        <v>148584849</v>
      </c>
      <c r="AA95" s="5" t="s">
        <v>533</v>
      </c>
      <c r="AB95" s="5" t="s">
        <v>532</v>
      </c>
      <c r="AC95" s="163">
        <f>+Z95</f>
        <v>148584849</v>
      </c>
      <c r="AD95" s="163">
        <v>99584849</v>
      </c>
      <c r="AE95" s="400" t="s">
        <v>673</v>
      </c>
    </row>
    <row r="96" spans="1:31" ht="57">
      <c r="A96" s="540"/>
      <c r="B96" s="577"/>
      <c r="C96" s="29"/>
      <c r="D96" s="29"/>
      <c r="E96" s="29"/>
      <c r="F96" s="526"/>
      <c r="G96" s="5" t="s">
        <v>136</v>
      </c>
      <c r="H96" s="5" t="s">
        <v>137</v>
      </c>
      <c r="I96" s="5" t="s">
        <v>138</v>
      </c>
      <c r="J96" s="5">
        <v>75</v>
      </c>
      <c r="K96" s="5">
        <v>75</v>
      </c>
      <c r="L96" s="5">
        <v>17</v>
      </c>
      <c r="M96" s="8"/>
      <c r="N96" s="15"/>
      <c r="O96" s="5"/>
      <c r="P96" s="5" t="s">
        <v>538</v>
      </c>
      <c r="Q96" s="5">
        <v>75</v>
      </c>
      <c r="R96" s="5">
        <v>75</v>
      </c>
      <c r="S96" s="5">
        <v>75</v>
      </c>
      <c r="T96" s="243">
        <v>43983</v>
      </c>
      <c r="U96" s="243">
        <v>44196</v>
      </c>
      <c r="V96" s="5">
        <v>100</v>
      </c>
      <c r="W96" s="5" t="s">
        <v>378</v>
      </c>
      <c r="X96" s="244" t="s">
        <v>655</v>
      </c>
      <c r="Y96" s="5"/>
      <c r="Z96" s="164"/>
      <c r="AA96" s="5"/>
      <c r="AB96" s="5"/>
      <c r="AC96" s="163"/>
      <c r="AD96" s="5"/>
      <c r="AE96" s="400" t="s">
        <v>672</v>
      </c>
    </row>
    <row r="97" spans="1:31" ht="57">
      <c r="A97" s="540"/>
      <c r="B97" s="577"/>
      <c r="C97" s="29"/>
      <c r="D97" s="29"/>
      <c r="E97" s="29"/>
      <c r="F97" s="527"/>
      <c r="G97" s="5" t="s">
        <v>139</v>
      </c>
      <c r="H97" s="5" t="s">
        <v>140</v>
      </c>
      <c r="I97" s="5" t="s">
        <v>141</v>
      </c>
      <c r="J97" s="5">
        <v>18</v>
      </c>
      <c r="K97" s="5">
        <v>18</v>
      </c>
      <c r="L97" s="5">
        <v>17</v>
      </c>
      <c r="M97" s="8"/>
      <c r="N97" s="15"/>
      <c r="O97" s="5"/>
      <c r="P97" s="5"/>
      <c r="Q97" s="5"/>
      <c r="R97" s="5"/>
      <c r="S97" s="5"/>
      <c r="T97" s="243">
        <v>43983</v>
      </c>
      <c r="U97" s="243">
        <v>44196</v>
      </c>
      <c r="V97" s="5"/>
      <c r="W97" s="5" t="s">
        <v>378</v>
      </c>
      <c r="X97" s="244" t="s">
        <v>376</v>
      </c>
      <c r="Y97" s="5"/>
      <c r="Z97" s="164"/>
      <c r="AA97" s="5"/>
      <c r="AB97" s="5"/>
      <c r="AC97" s="163"/>
      <c r="AD97" s="5"/>
      <c r="AE97" s="400"/>
    </row>
    <row r="98" spans="1:31" ht="69" customHeight="1">
      <c r="A98" s="540"/>
      <c r="B98" s="577"/>
      <c r="C98" s="29"/>
      <c r="D98" s="29"/>
      <c r="E98" s="29"/>
      <c r="F98" s="525" t="s">
        <v>145</v>
      </c>
      <c r="G98" s="71" t="s">
        <v>146</v>
      </c>
      <c r="H98" s="71">
        <v>0</v>
      </c>
      <c r="I98" s="71" t="s">
        <v>147</v>
      </c>
      <c r="J98" s="71">
        <v>1</v>
      </c>
      <c r="K98" s="71">
        <v>1</v>
      </c>
      <c r="L98" s="71">
        <v>1</v>
      </c>
      <c r="M98" s="75" t="s">
        <v>541</v>
      </c>
      <c r="N98" s="248">
        <v>2020130010166</v>
      </c>
      <c r="O98" s="71" t="s">
        <v>540</v>
      </c>
      <c r="P98" s="274" t="s">
        <v>578</v>
      </c>
      <c r="Q98" s="71">
        <v>1</v>
      </c>
      <c r="R98" s="71">
        <v>0</v>
      </c>
      <c r="S98" s="71">
        <v>1</v>
      </c>
      <c r="T98" s="146">
        <v>43983</v>
      </c>
      <c r="U98" s="146">
        <v>44196</v>
      </c>
      <c r="V98" s="71">
        <v>100</v>
      </c>
      <c r="W98" s="71" t="s">
        <v>378</v>
      </c>
      <c r="X98" s="239" t="s">
        <v>274</v>
      </c>
      <c r="Y98" s="71" t="s">
        <v>337</v>
      </c>
      <c r="Z98" s="242">
        <v>620521044</v>
      </c>
      <c r="AA98" s="71" t="s">
        <v>543</v>
      </c>
      <c r="AB98" s="71" t="s">
        <v>544</v>
      </c>
      <c r="AC98" s="241">
        <f>+Z98</f>
        <v>620521044</v>
      </c>
      <c r="AD98" s="242">
        <v>614747710</v>
      </c>
      <c r="AE98" s="410" t="s">
        <v>642</v>
      </c>
    </row>
    <row r="99" spans="1:31" ht="42.75">
      <c r="A99" s="540"/>
      <c r="B99" s="577"/>
      <c r="C99" s="29"/>
      <c r="D99" s="29"/>
      <c r="E99" s="29"/>
      <c r="F99" s="526"/>
      <c r="G99" s="71" t="s">
        <v>148</v>
      </c>
      <c r="H99" s="73" t="s">
        <v>149</v>
      </c>
      <c r="I99" s="71" t="s">
        <v>150</v>
      </c>
      <c r="J99" s="71">
        <v>1</v>
      </c>
      <c r="K99" s="71">
        <v>1</v>
      </c>
      <c r="L99" s="71">
        <v>1</v>
      </c>
      <c r="M99" s="75"/>
      <c r="N99" s="248"/>
      <c r="O99" s="71"/>
      <c r="P99" s="274" t="s">
        <v>579</v>
      </c>
      <c r="Q99" s="73">
        <v>1</v>
      </c>
      <c r="R99" s="71">
        <v>0</v>
      </c>
      <c r="S99" s="73">
        <v>1</v>
      </c>
      <c r="T99" s="146">
        <v>43983</v>
      </c>
      <c r="U99" s="146">
        <v>44196</v>
      </c>
      <c r="V99" s="71">
        <v>100</v>
      </c>
      <c r="W99" s="71" t="s">
        <v>378</v>
      </c>
      <c r="X99" s="239" t="s">
        <v>274</v>
      </c>
      <c r="Y99" s="71"/>
      <c r="Z99" s="71"/>
      <c r="AA99" s="71"/>
      <c r="AB99" s="71"/>
      <c r="AC99" s="241"/>
      <c r="AD99" s="242"/>
      <c r="AE99" s="410" t="s">
        <v>641</v>
      </c>
    </row>
    <row r="100" spans="1:31" ht="42.75">
      <c r="A100" s="540"/>
      <c r="B100" s="577"/>
      <c r="C100" s="29"/>
      <c r="D100" s="29"/>
      <c r="E100" s="29"/>
      <c r="F100" s="526"/>
      <c r="G100" s="71" t="s">
        <v>752</v>
      </c>
      <c r="H100" s="71" t="s">
        <v>151</v>
      </c>
      <c r="I100" s="71" t="s">
        <v>753</v>
      </c>
      <c r="J100" s="71" t="s">
        <v>613</v>
      </c>
      <c r="K100" s="71" t="s">
        <v>613</v>
      </c>
      <c r="L100" s="71">
        <v>3.9</v>
      </c>
      <c r="M100" s="75"/>
      <c r="N100" s="248"/>
      <c r="O100" s="71"/>
      <c r="P100" s="274" t="s">
        <v>597</v>
      </c>
      <c r="Q100" s="71">
        <v>19</v>
      </c>
      <c r="R100" s="248">
        <v>19</v>
      </c>
      <c r="S100" s="71">
        <v>0</v>
      </c>
      <c r="T100" s="146">
        <v>43983</v>
      </c>
      <c r="U100" s="146">
        <v>44196</v>
      </c>
      <c r="V100" s="71">
        <v>100</v>
      </c>
      <c r="W100" s="71" t="s">
        <v>378</v>
      </c>
      <c r="X100" s="239" t="s">
        <v>274</v>
      </c>
      <c r="Y100" s="71"/>
      <c r="Z100" s="71"/>
      <c r="AA100" s="71"/>
      <c r="AB100" s="71"/>
      <c r="AC100" s="241"/>
      <c r="AD100" s="242"/>
      <c r="AE100" s="410" t="s">
        <v>640</v>
      </c>
    </row>
    <row r="101" spans="1:31" ht="53.25" customHeight="1">
      <c r="A101" s="540"/>
      <c r="B101" s="577"/>
      <c r="C101" s="29"/>
      <c r="D101" s="29"/>
      <c r="E101" s="29"/>
      <c r="F101" s="526"/>
      <c r="G101" s="71" t="s">
        <v>754</v>
      </c>
      <c r="H101" s="73" t="s">
        <v>152</v>
      </c>
      <c r="I101" s="71" t="s">
        <v>153</v>
      </c>
      <c r="J101" s="71">
        <v>19</v>
      </c>
      <c r="K101" s="71">
        <v>19</v>
      </c>
      <c r="L101" s="71">
        <v>11</v>
      </c>
      <c r="M101" s="75"/>
      <c r="N101" s="248"/>
      <c r="O101" s="71"/>
      <c r="P101" s="274" t="s">
        <v>596</v>
      </c>
      <c r="Q101" s="71">
        <v>19</v>
      </c>
      <c r="R101" s="71">
        <v>13</v>
      </c>
      <c r="S101" s="71">
        <v>6</v>
      </c>
      <c r="T101" s="146">
        <v>43983</v>
      </c>
      <c r="U101" s="146">
        <v>44196</v>
      </c>
      <c r="V101" s="71">
        <v>100</v>
      </c>
      <c r="W101" s="71" t="s">
        <v>378</v>
      </c>
      <c r="X101" s="239" t="s">
        <v>274</v>
      </c>
      <c r="Y101" s="71"/>
      <c r="Z101" s="71"/>
      <c r="AA101" s="71"/>
      <c r="AB101" s="71"/>
      <c r="AC101" s="241"/>
      <c r="AD101" s="242"/>
      <c r="AE101" s="410"/>
    </row>
    <row r="102" spans="1:31" ht="73.5" customHeight="1">
      <c r="A102" s="540"/>
      <c r="B102" s="577"/>
      <c r="C102" s="29"/>
      <c r="D102" s="29"/>
      <c r="E102" s="29"/>
      <c r="F102" s="527"/>
      <c r="G102" s="71" t="s">
        <v>755</v>
      </c>
      <c r="H102" s="73" t="s">
        <v>152</v>
      </c>
      <c r="I102" s="71" t="s">
        <v>756</v>
      </c>
      <c r="J102" s="71">
        <v>19</v>
      </c>
      <c r="K102" s="71">
        <v>19</v>
      </c>
      <c r="L102" s="71">
        <v>11</v>
      </c>
      <c r="M102" s="75"/>
      <c r="N102" s="248"/>
      <c r="O102" s="71"/>
      <c r="P102" s="274" t="s">
        <v>595</v>
      </c>
      <c r="Q102" s="71">
        <v>19</v>
      </c>
      <c r="R102" s="71">
        <v>19</v>
      </c>
      <c r="S102" s="71">
        <v>0</v>
      </c>
      <c r="T102" s="146">
        <v>43983</v>
      </c>
      <c r="U102" s="146">
        <v>44196</v>
      </c>
      <c r="V102" s="71">
        <v>100</v>
      </c>
      <c r="W102" s="71" t="s">
        <v>378</v>
      </c>
      <c r="X102" s="239" t="s">
        <v>274</v>
      </c>
      <c r="Y102" s="71"/>
      <c r="Z102" s="71"/>
      <c r="AA102" s="71"/>
      <c r="AB102" s="71"/>
      <c r="AC102" s="241"/>
      <c r="AD102" s="242"/>
      <c r="AE102" s="410"/>
    </row>
    <row r="103" spans="1:31" ht="62.25" customHeight="1">
      <c r="A103" s="540"/>
      <c r="B103" s="577"/>
      <c r="C103" s="29"/>
      <c r="D103" s="29"/>
      <c r="E103" s="29"/>
      <c r="F103" s="525" t="s">
        <v>154</v>
      </c>
      <c r="G103" s="276" t="s">
        <v>155</v>
      </c>
      <c r="H103" s="276" t="s">
        <v>156</v>
      </c>
      <c r="I103" s="276" t="s">
        <v>157</v>
      </c>
      <c r="J103" s="277">
        <v>40</v>
      </c>
      <c r="K103" s="277">
        <v>40</v>
      </c>
      <c r="L103" s="277">
        <v>40</v>
      </c>
      <c r="M103" s="523" t="s">
        <v>362</v>
      </c>
      <c r="N103" s="567">
        <v>2020130010072</v>
      </c>
      <c r="O103" s="523" t="s">
        <v>397</v>
      </c>
      <c r="P103" s="278" t="s">
        <v>599</v>
      </c>
      <c r="Q103" s="279">
        <v>40</v>
      </c>
      <c r="R103" s="279">
        <v>10</v>
      </c>
      <c r="S103" s="279">
        <v>30</v>
      </c>
      <c r="T103" s="280">
        <v>43983</v>
      </c>
      <c r="U103" s="280">
        <v>44196</v>
      </c>
      <c r="V103" s="279">
        <v>100</v>
      </c>
      <c r="W103" s="276" t="s">
        <v>367</v>
      </c>
      <c r="X103" s="281" t="s">
        <v>275</v>
      </c>
      <c r="Y103" s="279" t="s">
        <v>337</v>
      </c>
      <c r="Z103" s="282">
        <v>292900277</v>
      </c>
      <c r="AA103" s="278" t="s">
        <v>369</v>
      </c>
      <c r="AB103" s="278" t="s">
        <v>368</v>
      </c>
      <c r="AC103" s="283">
        <f>+Z103</f>
        <v>292900277</v>
      </c>
      <c r="AD103" s="282">
        <v>216800277</v>
      </c>
      <c r="AE103" s="411" t="s">
        <v>632</v>
      </c>
    </row>
    <row r="104" spans="1:31" ht="74.25" customHeight="1">
      <c r="A104" s="540"/>
      <c r="B104" s="577"/>
      <c r="C104" s="29"/>
      <c r="D104" s="29"/>
      <c r="E104" s="29"/>
      <c r="F104" s="526"/>
      <c r="G104" s="276" t="s">
        <v>158</v>
      </c>
      <c r="H104" s="276" t="s">
        <v>159</v>
      </c>
      <c r="I104" s="276" t="s">
        <v>160</v>
      </c>
      <c r="J104" s="277">
        <v>120</v>
      </c>
      <c r="K104" s="277">
        <v>25</v>
      </c>
      <c r="L104" s="277">
        <v>40</v>
      </c>
      <c r="M104" s="524"/>
      <c r="N104" s="568"/>
      <c r="O104" s="524"/>
      <c r="P104" s="278" t="s">
        <v>598</v>
      </c>
      <c r="Q104" s="279">
        <v>25</v>
      </c>
      <c r="R104" s="279">
        <v>25</v>
      </c>
      <c r="S104" s="279">
        <v>23</v>
      </c>
      <c r="T104" s="280">
        <v>43983</v>
      </c>
      <c r="U104" s="280">
        <v>44196</v>
      </c>
      <c r="V104" s="279">
        <v>100</v>
      </c>
      <c r="W104" s="276" t="s">
        <v>367</v>
      </c>
      <c r="X104" s="281" t="s">
        <v>275</v>
      </c>
      <c r="Y104" s="284"/>
      <c r="Z104" s="282"/>
      <c r="AA104" s="284"/>
      <c r="AB104" s="284"/>
      <c r="AC104" s="285"/>
      <c r="AD104" s="282"/>
      <c r="AE104" s="411" t="s">
        <v>633</v>
      </c>
    </row>
    <row r="105" spans="1:31" ht="81.75" customHeight="1">
      <c r="A105" s="540"/>
      <c r="B105" s="577"/>
      <c r="C105" s="29"/>
      <c r="D105" s="29"/>
      <c r="E105" s="29"/>
      <c r="F105" s="526"/>
      <c r="G105" s="276" t="s">
        <v>161</v>
      </c>
      <c r="H105" s="276">
        <v>0</v>
      </c>
      <c r="I105" s="276" t="s">
        <v>162</v>
      </c>
      <c r="J105" s="277">
        <v>105</v>
      </c>
      <c r="K105" s="277">
        <v>5</v>
      </c>
      <c r="L105" s="277">
        <v>78</v>
      </c>
      <c r="M105" s="524"/>
      <c r="N105" s="568"/>
      <c r="O105" s="524"/>
      <c r="P105" s="278" t="s">
        <v>364</v>
      </c>
      <c r="Q105" s="279">
        <v>20</v>
      </c>
      <c r="R105" s="279">
        <v>0</v>
      </c>
      <c r="S105" s="279">
        <v>20</v>
      </c>
      <c r="T105" s="280">
        <v>43983</v>
      </c>
      <c r="U105" s="280">
        <v>44196</v>
      </c>
      <c r="V105" s="279">
        <v>100</v>
      </c>
      <c r="W105" s="276" t="s">
        <v>367</v>
      </c>
      <c r="X105" s="281" t="s">
        <v>275</v>
      </c>
      <c r="Y105" s="284"/>
      <c r="Z105" s="282"/>
      <c r="AA105" s="284"/>
      <c r="AB105" s="284"/>
      <c r="AC105" s="285"/>
      <c r="AD105" s="282"/>
      <c r="AE105" s="411" t="s">
        <v>634</v>
      </c>
    </row>
    <row r="106" spans="1:31" ht="210" customHeight="1">
      <c r="A106" s="540"/>
      <c r="B106" s="577"/>
      <c r="C106" s="29"/>
      <c r="D106" s="29"/>
      <c r="E106" s="29"/>
      <c r="F106" s="526"/>
      <c r="G106" s="484" t="s">
        <v>163</v>
      </c>
      <c r="H106" s="484" t="s">
        <v>164</v>
      </c>
      <c r="I106" s="484" t="s">
        <v>165</v>
      </c>
      <c r="J106" s="484">
        <v>5.4</v>
      </c>
      <c r="K106" s="484">
        <v>0</v>
      </c>
      <c r="L106" s="484">
        <v>5.4</v>
      </c>
      <c r="M106" s="524"/>
      <c r="N106" s="568"/>
      <c r="O106" s="524"/>
      <c r="P106" s="278" t="s">
        <v>365</v>
      </c>
      <c r="Q106" s="279">
        <v>5</v>
      </c>
      <c r="R106" s="279">
        <v>0</v>
      </c>
      <c r="S106" s="279">
        <v>78</v>
      </c>
      <c r="T106" s="280">
        <v>43983</v>
      </c>
      <c r="U106" s="280">
        <v>44196</v>
      </c>
      <c r="V106" s="279">
        <v>100</v>
      </c>
      <c r="W106" s="276" t="s">
        <v>367</v>
      </c>
      <c r="X106" s="281" t="s">
        <v>275</v>
      </c>
      <c r="Y106" s="284"/>
      <c r="Z106" s="282"/>
      <c r="AA106" s="284"/>
      <c r="AB106" s="284"/>
      <c r="AC106" s="285"/>
      <c r="AD106" s="282"/>
      <c r="AE106" s="411" t="s">
        <v>635</v>
      </c>
    </row>
    <row r="107" spans="1:31" ht="42.75">
      <c r="A107" s="540"/>
      <c r="B107" s="577"/>
      <c r="C107" s="29"/>
      <c r="D107" s="29"/>
      <c r="E107" s="29"/>
      <c r="F107" s="526"/>
      <c r="G107" s="485"/>
      <c r="H107" s="485"/>
      <c r="I107" s="485"/>
      <c r="J107" s="485"/>
      <c r="K107" s="485"/>
      <c r="L107" s="485"/>
      <c r="M107" s="524"/>
      <c r="N107" s="568"/>
      <c r="O107" s="524"/>
      <c r="P107" s="278" t="s">
        <v>363</v>
      </c>
      <c r="Q107" s="279">
        <v>3</v>
      </c>
      <c r="R107" s="279">
        <v>0</v>
      </c>
      <c r="S107" s="279">
        <v>3</v>
      </c>
      <c r="T107" s="280">
        <v>43983</v>
      </c>
      <c r="U107" s="280">
        <v>44196</v>
      </c>
      <c r="V107" s="279">
        <v>100</v>
      </c>
      <c r="W107" s="276" t="s">
        <v>367</v>
      </c>
      <c r="X107" s="281" t="s">
        <v>275</v>
      </c>
      <c r="Y107" s="284"/>
      <c r="Z107" s="282"/>
      <c r="AA107" s="284"/>
      <c r="AB107" s="284"/>
      <c r="AC107" s="285"/>
      <c r="AD107" s="282"/>
      <c r="AE107" s="411"/>
    </row>
    <row r="108" spans="1:31" ht="42.75" customHeight="1">
      <c r="A108" s="540"/>
      <c r="B108" s="577"/>
      <c r="C108" s="29"/>
      <c r="D108" s="29"/>
      <c r="E108" s="29"/>
      <c r="F108" s="526"/>
      <c r="G108" s="485"/>
      <c r="H108" s="485"/>
      <c r="I108" s="485"/>
      <c r="J108" s="485"/>
      <c r="K108" s="485"/>
      <c r="L108" s="485"/>
      <c r="M108" s="524"/>
      <c r="N108" s="568"/>
      <c r="O108" s="524"/>
      <c r="P108" s="278" t="s">
        <v>366</v>
      </c>
      <c r="Q108" s="279">
        <v>1</v>
      </c>
      <c r="R108" s="279">
        <v>0</v>
      </c>
      <c r="S108" s="279">
        <v>1</v>
      </c>
      <c r="T108" s="280">
        <v>43983</v>
      </c>
      <c r="U108" s="280">
        <v>44196</v>
      </c>
      <c r="V108" s="279">
        <v>0</v>
      </c>
      <c r="W108" s="276" t="s">
        <v>367</v>
      </c>
      <c r="X108" s="281" t="s">
        <v>275</v>
      </c>
      <c r="Y108" s="284"/>
      <c r="Z108" s="282"/>
      <c r="AA108" s="284"/>
      <c r="AB108" s="284"/>
      <c r="AC108" s="285"/>
      <c r="AD108" s="282"/>
      <c r="AE108" s="411"/>
    </row>
    <row r="109" spans="1:31" ht="42.75">
      <c r="A109" s="540"/>
      <c r="B109" s="577"/>
      <c r="C109" s="29"/>
      <c r="D109" s="29"/>
      <c r="E109" s="29"/>
      <c r="F109" s="527"/>
      <c r="G109" s="71" t="s">
        <v>166</v>
      </c>
      <c r="H109" s="71" t="s">
        <v>167</v>
      </c>
      <c r="I109" s="242" t="s">
        <v>168</v>
      </c>
      <c r="J109" s="242">
        <v>3000</v>
      </c>
      <c r="K109" s="242">
        <v>2600</v>
      </c>
      <c r="L109" s="242">
        <f>664+276+296</f>
        <v>1236</v>
      </c>
      <c r="M109" s="286" t="s">
        <v>546</v>
      </c>
      <c r="N109" s="248">
        <v>2020130010158</v>
      </c>
      <c r="O109" s="242" t="s">
        <v>545</v>
      </c>
      <c r="P109" s="287" t="s">
        <v>547</v>
      </c>
      <c r="Q109" s="242">
        <v>2600</v>
      </c>
      <c r="R109" s="242">
        <v>276</v>
      </c>
      <c r="S109" s="242">
        <v>296</v>
      </c>
      <c r="T109" s="146">
        <v>43983</v>
      </c>
      <c r="U109" s="146">
        <v>44196</v>
      </c>
      <c r="V109" s="242">
        <v>45</v>
      </c>
      <c r="W109" s="242" t="s">
        <v>367</v>
      </c>
      <c r="X109" s="288" t="s">
        <v>276</v>
      </c>
      <c r="Y109" s="242" t="s">
        <v>337</v>
      </c>
      <c r="Z109" s="242">
        <v>337800000</v>
      </c>
      <c r="AA109" s="242" t="s">
        <v>554</v>
      </c>
      <c r="AB109" s="242" t="s">
        <v>555</v>
      </c>
      <c r="AC109" s="241">
        <v>337800000</v>
      </c>
      <c r="AD109" s="242">
        <v>273279999</v>
      </c>
      <c r="AE109" s="410" t="s">
        <v>678</v>
      </c>
    </row>
    <row r="110" spans="1:31" ht="28.5">
      <c r="A110" s="540"/>
      <c r="B110" s="577"/>
      <c r="C110" s="29"/>
      <c r="D110" s="29"/>
      <c r="E110" s="29"/>
      <c r="F110" s="433"/>
      <c r="G110" s="72"/>
      <c r="H110" s="72"/>
      <c r="I110" s="289"/>
      <c r="J110" s="289"/>
      <c r="K110" s="289"/>
      <c r="L110" s="289"/>
      <c r="M110" s="290"/>
      <c r="N110" s="291"/>
      <c r="O110" s="289"/>
      <c r="P110" s="287" t="s">
        <v>548</v>
      </c>
      <c r="Q110" s="242">
        <v>100</v>
      </c>
      <c r="R110" s="242">
        <v>0</v>
      </c>
      <c r="S110" s="242">
        <v>0</v>
      </c>
      <c r="T110" s="146">
        <v>43983</v>
      </c>
      <c r="U110" s="146">
        <v>44196</v>
      </c>
      <c r="V110" s="242">
        <v>0</v>
      </c>
      <c r="W110" s="242" t="s">
        <v>367</v>
      </c>
      <c r="X110" s="288" t="s">
        <v>276</v>
      </c>
      <c r="Y110" s="242"/>
      <c r="Z110" s="242"/>
      <c r="AA110" s="242"/>
      <c r="AB110" s="242"/>
      <c r="AC110" s="241"/>
      <c r="AD110" s="242"/>
      <c r="AE110" s="410" t="s">
        <v>677</v>
      </c>
    </row>
    <row r="111" spans="1:31" ht="28.5">
      <c r="A111" s="540"/>
      <c r="B111" s="577"/>
      <c r="C111" s="29"/>
      <c r="D111" s="29"/>
      <c r="E111" s="29"/>
      <c r="F111" s="433"/>
      <c r="G111" s="72"/>
      <c r="H111" s="72"/>
      <c r="I111" s="289"/>
      <c r="J111" s="289"/>
      <c r="K111" s="289"/>
      <c r="L111" s="289"/>
      <c r="M111" s="290"/>
      <c r="N111" s="291"/>
      <c r="O111" s="289">
        <f>150+87+170</f>
        <v>407</v>
      </c>
      <c r="P111" s="287" t="s">
        <v>549</v>
      </c>
      <c r="Q111" s="242">
        <v>350</v>
      </c>
      <c r="R111" s="242">
        <v>87</v>
      </c>
      <c r="S111" s="242">
        <v>170</v>
      </c>
      <c r="T111" s="146">
        <v>43983</v>
      </c>
      <c r="U111" s="146">
        <v>44196</v>
      </c>
      <c r="V111" s="242">
        <v>100</v>
      </c>
      <c r="W111" s="242" t="s">
        <v>367</v>
      </c>
      <c r="X111" s="288" t="s">
        <v>276</v>
      </c>
      <c r="Y111" s="242"/>
      <c r="Z111" s="242"/>
      <c r="AA111" s="242"/>
      <c r="AB111" s="242"/>
      <c r="AC111" s="241"/>
      <c r="AD111" s="242"/>
      <c r="AE111" s="410" t="s">
        <v>676</v>
      </c>
    </row>
    <row r="112" spans="1:31" ht="53.25" customHeight="1">
      <c r="A112" s="540"/>
      <c r="B112" s="577"/>
      <c r="C112" s="29"/>
      <c r="D112" s="29"/>
      <c r="E112" s="29"/>
      <c r="F112" s="433"/>
      <c r="G112" s="72"/>
      <c r="H112" s="72"/>
      <c r="I112" s="289"/>
      <c r="J112" s="289"/>
      <c r="K112" s="289"/>
      <c r="L112" s="289"/>
      <c r="M112" s="290"/>
      <c r="N112" s="291"/>
      <c r="O112" s="289"/>
      <c r="P112" s="287" t="s">
        <v>550</v>
      </c>
      <c r="Q112" s="242">
        <v>50</v>
      </c>
      <c r="R112" s="242">
        <v>8</v>
      </c>
      <c r="S112" s="242">
        <v>25</v>
      </c>
      <c r="T112" s="146">
        <v>43983</v>
      </c>
      <c r="U112" s="146">
        <v>44196</v>
      </c>
      <c r="V112" s="242">
        <v>100</v>
      </c>
      <c r="W112" s="242" t="s">
        <v>367</v>
      </c>
      <c r="X112" s="288" t="s">
        <v>276</v>
      </c>
      <c r="Y112" s="242"/>
      <c r="Z112" s="242"/>
      <c r="AA112" s="242"/>
      <c r="AB112" s="242"/>
      <c r="AC112" s="241"/>
      <c r="AD112" s="242"/>
      <c r="AE112" s="410"/>
    </row>
    <row r="113" spans="1:31" ht="57">
      <c r="A113" s="540"/>
      <c r="B113" s="577"/>
      <c r="C113" s="29"/>
      <c r="D113" s="29"/>
      <c r="E113" s="29"/>
      <c r="F113" s="433"/>
      <c r="G113" s="72"/>
      <c r="H113" s="72"/>
      <c r="I113" s="289"/>
      <c r="J113" s="289"/>
      <c r="K113" s="289"/>
      <c r="L113" s="289"/>
      <c r="M113" s="290"/>
      <c r="N113" s="291"/>
      <c r="O113" s="289"/>
      <c r="P113" s="287" t="s">
        <v>551</v>
      </c>
      <c r="Q113" s="242">
        <v>1000</v>
      </c>
      <c r="R113" s="242">
        <v>523</v>
      </c>
      <c r="S113" s="242">
        <v>250</v>
      </c>
      <c r="T113" s="146">
        <v>43983</v>
      </c>
      <c r="U113" s="146">
        <v>44196</v>
      </c>
      <c r="V113" s="242">
        <v>100</v>
      </c>
      <c r="W113" s="242" t="s">
        <v>367</v>
      </c>
      <c r="X113" s="288" t="s">
        <v>276</v>
      </c>
      <c r="Y113" s="242"/>
      <c r="Z113" s="242"/>
      <c r="AA113" s="242"/>
      <c r="AB113" s="242"/>
      <c r="AC113" s="241"/>
      <c r="AD113" s="242"/>
      <c r="AE113" s="410"/>
    </row>
    <row r="114" spans="1:31" ht="28.5">
      <c r="A114" s="540"/>
      <c r="B114" s="577"/>
      <c r="C114" s="29"/>
      <c r="D114" s="29"/>
      <c r="E114" s="29"/>
      <c r="F114" s="433"/>
      <c r="G114" s="72"/>
      <c r="H114" s="72"/>
      <c r="I114" s="289"/>
      <c r="J114" s="289"/>
      <c r="K114" s="289"/>
      <c r="L114" s="289"/>
      <c r="M114" s="290"/>
      <c r="N114" s="291"/>
      <c r="O114" s="289"/>
      <c r="P114" s="287" t="s">
        <v>552</v>
      </c>
      <c r="Q114" s="242">
        <v>20</v>
      </c>
      <c r="R114" s="242">
        <v>0</v>
      </c>
      <c r="S114" s="242">
        <v>6</v>
      </c>
      <c r="T114" s="146">
        <v>43983</v>
      </c>
      <c r="U114" s="146">
        <v>44196</v>
      </c>
      <c r="V114" s="242">
        <v>30</v>
      </c>
      <c r="W114" s="242" t="s">
        <v>367</v>
      </c>
      <c r="X114" s="288" t="s">
        <v>276</v>
      </c>
      <c r="Y114" s="242"/>
      <c r="Z114" s="242"/>
      <c r="AA114" s="242"/>
      <c r="AB114" s="242"/>
      <c r="AC114" s="241"/>
      <c r="AD114" s="242"/>
      <c r="AE114" s="410"/>
    </row>
    <row r="115" spans="1:31" ht="28.5">
      <c r="A115" s="540"/>
      <c r="B115" s="577"/>
      <c r="C115" s="29"/>
      <c r="D115" s="29"/>
      <c r="E115" s="29"/>
      <c r="F115" s="433"/>
      <c r="G115" s="72"/>
      <c r="H115" s="72"/>
      <c r="I115" s="289"/>
      <c r="J115" s="289"/>
      <c r="K115" s="289"/>
      <c r="L115" s="289"/>
      <c r="M115" s="290"/>
      <c r="N115" s="291"/>
      <c r="O115" s="289"/>
      <c r="P115" s="287" t="s">
        <v>553</v>
      </c>
      <c r="Q115" s="242">
        <v>1</v>
      </c>
      <c r="R115" s="242">
        <v>0</v>
      </c>
      <c r="S115" s="242">
        <v>1</v>
      </c>
      <c r="T115" s="146">
        <v>43983</v>
      </c>
      <c r="U115" s="146">
        <v>44196</v>
      </c>
      <c r="V115" s="242">
        <v>100</v>
      </c>
      <c r="W115" s="242" t="s">
        <v>367</v>
      </c>
      <c r="X115" s="288" t="s">
        <v>276</v>
      </c>
      <c r="Y115" s="242"/>
      <c r="Z115" s="242"/>
      <c r="AA115" s="242"/>
      <c r="AB115" s="242"/>
      <c r="AC115" s="241"/>
      <c r="AD115" s="242"/>
      <c r="AE115" s="410"/>
    </row>
    <row r="116" spans="1:31" ht="28.5">
      <c r="A116" s="540"/>
      <c r="B116" s="577"/>
      <c r="C116" s="29"/>
      <c r="D116" s="29"/>
      <c r="E116" s="29"/>
      <c r="F116" s="433"/>
      <c r="G116" s="541" t="s">
        <v>170</v>
      </c>
      <c r="H116" s="541" t="s">
        <v>171</v>
      </c>
      <c r="I116" s="541" t="s">
        <v>172</v>
      </c>
      <c r="J116" s="541">
        <v>20</v>
      </c>
      <c r="K116" s="541">
        <v>20</v>
      </c>
      <c r="L116" s="541">
        <v>18</v>
      </c>
      <c r="M116" s="486" t="s">
        <v>354</v>
      </c>
      <c r="N116" s="517">
        <v>2020130010070</v>
      </c>
      <c r="O116" s="486" t="s">
        <v>355</v>
      </c>
      <c r="P116" s="292" t="s">
        <v>455</v>
      </c>
      <c r="Q116" s="99">
        <v>1</v>
      </c>
      <c r="R116" s="99">
        <v>0</v>
      </c>
      <c r="S116" s="99">
        <v>1</v>
      </c>
      <c r="T116" s="101">
        <v>43983</v>
      </c>
      <c r="U116" s="101">
        <v>44196</v>
      </c>
      <c r="V116" s="99">
        <v>40</v>
      </c>
      <c r="W116" s="102" t="s">
        <v>367</v>
      </c>
      <c r="X116" s="293" t="s">
        <v>636</v>
      </c>
      <c r="Y116" s="56" t="s">
        <v>337</v>
      </c>
      <c r="Z116" s="47">
        <v>255363641</v>
      </c>
      <c r="AA116" s="56" t="s">
        <v>359</v>
      </c>
      <c r="AB116" s="56" t="s">
        <v>360</v>
      </c>
      <c r="AC116" s="104">
        <f>+Z116</f>
        <v>255363641</v>
      </c>
      <c r="AD116" s="47">
        <v>207363641</v>
      </c>
      <c r="AE116" s="412" t="s">
        <v>679</v>
      </c>
    </row>
    <row r="117" spans="1:31" ht="78" customHeight="1">
      <c r="A117" s="540"/>
      <c r="B117" s="577"/>
      <c r="C117" s="29"/>
      <c r="D117" s="29"/>
      <c r="E117" s="29"/>
      <c r="F117" s="526" t="s">
        <v>169</v>
      </c>
      <c r="G117" s="542"/>
      <c r="H117" s="542" t="s">
        <v>171</v>
      </c>
      <c r="I117" s="542" t="s">
        <v>172</v>
      </c>
      <c r="J117" s="542"/>
      <c r="K117" s="542"/>
      <c r="L117" s="542"/>
      <c r="M117" s="487" t="s">
        <v>354</v>
      </c>
      <c r="N117" s="518"/>
      <c r="O117" s="487" t="s">
        <v>355</v>
      </c>
      <c r="P117" s="294" t="s">
        <v>456</v>
      </c>
      <c r="Q117" s="435">
        <v>1</v>
      </c>
      <c r="R117" s="435">
        <v>0</v>
      </c>
      <c r="S117" s="99">
        <v>1</v>
      </c>
      <c r="T117" s="101">
        <v>43983</v>
      </c>
      <c r="U117" s="101">
        <v>44196</v>
      </c>
      <c r="V117" s="99">
        <v>100</v>
      </c>
      <c r="W117" s="102" t="s">
        <v>367</v>
      </c>
      <c r="X117" s="293" t="s">
        <v>636</v>
      </c>
      <c r="Y117" s="295"/>
      <c r="Z117" s="47"/>
      <c r="AA117" s="295"/>
      <c r="AB117" s="295"/>
      <c r="AC117" s="296"/>
      <c r="AD117" s="47"/>
      <c r="AE117" s="412" t="s">
        <v>680</v>
      </c>
    </row>
    <row r="118" spans="1:31" ht="54.75">
      <c r="A118" s="540"/>
      <c r="B118" s="577"/>
      <c r="C118" s="29"/>
      <c r="D118" s="29"/>
      <c r="E118" s="29"/>
      <c r="F118" s="526"/>
      <c r="G118" s="542"/>
      <c r="H118" s="542" t="s">
        <v>171</v>
      </c>
      <c r="I118" s="542" t="s">
        <v>172</v>
      </c>
      <c r="J118" s="542"/>
      <c r="K118" s="542"/>
      <c r="L118" s="542">
        <v>8</v>
      </c>
      <c r="M118" s="487" t="s">
        <v>354</v>
      </c>
      <c r="N118" s="518"/>
      <c r="O118" s="487" t="s">
        <v>355</v>
      </c>
      <c r="P118" s="297" t="s">
        <v>356</v>
      </c>
      <c r="Q118" s="46">
        <v>150</v>
      </c>
      <c r="R118" s="46">
        <v>0</v>
      </c>
      <c r="S118" s="99">
        <v>88</v>
      </c>
      <c r="T118" s="101">
        <v>43983</v>
      </c>
      <c r="U118" s="101">
        <v>44196</v>
      </c>
      <c r="V118" s="99">
        <v>59</v>
      </c>
      <c r="W118" s="102" t="s">
        <v>367</v>
      </c>
      <c r="X118" s="293" t="s">
        <v>636</v>
      </c>
      <c r="Y118" s="295"/>
      <c r="Z118" s="47"/>
      <c r="AA118" s="295"/>
      <c r="AB118" s="295"/>
      <c r="AC118" s="296"/>
      <c r="AD118" s="47"/>
      <c r="AE118" s="412" t="s">
        <v>681</v>
      </c>
    </row>
    <row r="119" spans="1:31" ht="57">
      <c r="A119" s="540"/>
      <c r="B119" s="577"/>
      <c r="C119" s="29"/>
      <c r="D119" s="29"/>
      <c r="E119" s="29"/>
      <c r="F119" s="526"/>
      <c r="G119" s="542"/>
      <c r="H119" s="542" t="s">
        <v>171</v>
      </c>
      <c r="I119" s="542" t="s">
        <v>172</v>
      </c>
      <c r="J119" s="542"/>
      <c r="K119" s="542"/>
      <c r="L119" s="542"/>
      <c r="M119" s="487" t="s">
        <v>354</v>
      </c>
      <c r="N119" s="518"/>
      <c r="O119" s="487" t="s">
        <v>355</v>
      </c>
      <c r="P119" s="297" t="s">
        <v>600</v>
      </c>
      <c r="Q119" s="46">
        <v>19</v>
      </c>
      <c r="R119" s="46">
        <v>0</v>
      </c>
      <c r="S119" s="99">
        <v>8</v>
      </c>
      <c r="T119" s="101">
        <v>43983</v>
      </c>
      <c r="U119" s="101">
        <v>44196</v>
      </c>
      <c r="V119" s="99">
        <v>42</v>
      </c>
      <c r="W119" s="102" t="s">
        <v>367</v>
      </c>
      <c r="X119" s="293" t="s">
        <v>636</v>
      </c>
      <c r="Y119" s="295"/>
      <c r="Z119" s="47"/>
      <c r="AA119" s="295"/>
      <c r="AB119" s="295"/>
      <c r="AC119" s="296"/>
      <c r="AD119" s="47"/>
      <c r="AE119" s="412" t="s">
        <v>679</v>
      </c>
    </row>
    <row r="120" spans="1:31" ht="57">
      <c r="A120" s="540"/>
      <c r="B120" s="577"/>
      <c r="C120" s="29"/>
      <c r="D120" s="29"/>
      <c r="E120" s="29"/>
      <c r="F120" s="526"/>
      <c r="G120" s="542"/>
      <c r="H120" s="542" t="s">
        <v>171</v>
      </c>
      <c r="I120" s="542" t="s">
        <v>172</v>
      </c>
      <c r="J120" s="542"/>
      <c r="K120" s="542"/>
      <c r="L120" s="542"/>
      <c r="M120" s="487" t="s">
        <v>354</v>
      </c>
      <c r="N120" s="518"/>
      <c r="O120" s="487" t="s">
        <v>355</v>
      </c>
      <c r="P120" s="297" t="s">
        <v>357</v>
      </c>
      <c r="Q120" s="46">
        <v>19</v>
      </c>
      <c r="R120" s="46">
        <v>0</v>
      </c>
      <c r="S120" s="99">
        <v>10</v>
      </c>
      <c r="T120" s="101">
        <v>43983</v>
      </c>
      <c r="U120" s="101">
        <v>44196</v>
      </c>
      <c r="V120" s="99">
        <v>52</v>
      </c>
      <c r="W120" s="102" t="s">
        <v>367</v>
      </c>
      <c r="X120" s="293" t="s">
        <v>636</v>
      </c>
      <c r="Y120" s="295"/>
      <c r="Z120" s="47"/>
      <c r="AA120" s="295"/>
      <c r="AB120" s="295"/>
      <c r="AC120" s="296"/>
      <c r="AD120" s="47"/>
      <c r="AE120" s="412" t="s">
        <v>682</v>
      </c>
    </row>
    <row r="121" spans="1:31" ht="56.25" customHeight="1">
      <c r="A121" s="540"/>
      <c r="B121" s="577"/>
      <c r="C121" s="29"/>
      <c r="D121" s="29"/>
      <c r="E121" s="29"/>
      <c r="F121" s="526"/>
      <c r="G121" s="542"/>
      <c r="H121" s="542" t="s">
        <v>171</v>
      </c>
      <c r="I121" s="542" t="s">
        <v>172</v>
      </c>
      <c r="J121" s="542"/>
      <c r="K121" s="542"/>
      <c r="L121" s="542"/>
      <c r="M121" s="487" t="s">
        <v>354</v>
      </c>
      <c r="N121" s="518"/>
      <c r="O121" s="487" t="s">
        <v>355</v>
      </c>
      <c r="P121" s="297" t="s">
        <v>358</v>
      </c>
      <c r="Q121" s="46">
        <v>19</v>
      </c>
      <c r="R121" s="46">
        <v>0</v>
      </c>
      <c r="S121" s="99">
        <v>8</v>
      </c>
      <c r="T121" s="101">
        <v>43983</v>
      </c>
      <c r="U121" s="101">
        <v>44196</v>
      </c>
      <c r="V121" s="99">
        <v>42</v>
      </c>
      <c r="W121" s="102" t="s">
        <v>367</v>
      </c>
      <c r="X121" s="293" t="s">
        <v>636</v>
      </c>
      <c r="Y121" s="295"/>
      <c r="Z121" s="47"/>
      <c r="AA121" s="295"/>
      <c r="AB121" s="295"/>
      <c r="AC121" s="296"/>
      <c r="AD121" s="47"/>
      <c r="AE121" s="412" t="s">
        <v>683</v>
      </c>
    </row>
    <row r="122" spans="1:31" ht="42.75">
      <c r="A122" s="540"/>
      <c r="B122" s="577"/>
      <c r="C122" s="29"/>
      <c r="D122" s="29"/>
      <c r="E122" s="29"/>
      <c r="F122" s="526"/>
      <c r="G122" s="298" t="s">
        <v>173</v>
      </c>
      <c r="H122" s="298" t="s">
        <v>174</v>
      </c>
      <c r="I122" s="298" t="s">
        <v>175</v>
      </c>
      <c r="J122" s="298" t="s">
        <v>574</v>
      </c>
      <c r="K122" s="298" t="s">
        <v>614</v>
      </c>
      <c r="L122" s="298" t="s">
        <v>703</v>
      </c>
      <c r="M122" s="572" t="s">
        <v>352</v>
      </c>
      <c r="N122" s="578">
        <v>2020130010069</v>
      </c>
      <c r="O122" s="562" t="s">
        <v>353</v>
      </c>
      <c r="P122" s="299" t="s">
        <v>602</v>
      </c>
      <c r="Q122" s="300">
        <v>100</v>
      </c>
      <c r="R122" s="300">
        <v>0</v>
      </c>
      <c r="S122" s="300">
        <v>100</v>
      </c>
      <c r="T122" s="301">
        <v>43983</v>
      </c>
      <c r="U122" s="301">
        <v>44196</v>
      </c>
      <c r="V122" s="300">
        <v>100</v>
      </c>
      <c r="W122" s="302" t="s">
        <v>377</v>
      </c>
      <c r="X122" s="303" t="s">
        <v>636</v>
      </c>
      <c r="Y122" s="304" t="s">
        <v>337</v>
      </c>
      <c r="Z122" s="305">
        <v>217363641</v>
      </c>
      <c r="AA122" s="306" t="s">
        <v>348</v>
      </c>
      <c r="AB122" s="306" t="s">
        <v>350</v>
      </c>
      <c r="AC122" s="307">
        <f>+Z122</f>
        <v>217363641</v>
      </c>
      <c r="AD122" s="306">
        <v>0</v>
      </c>
      <c r="AE122" s="413" t="s">
        <v>706</v>
      </c>
    </row>
    <row r="123" spans="1:31" ht="42.75">
      <c r="A123" s="540"/>
      <c r="B123" s="577"/>
      <c r="C123" s="29"/>
      <c r="D123" s="29"/>
      <c r="E123" s="29"/>
      <c r="F123" s="526"/>
      <c r="G123" s="298" t="s">
        <v>176</v>
      </c>
      <c r="H123" s="298" t="s">
        <v>177</v>
      </c>
      <c r="I123" s="298" t="s">
        <v>178</v>
      </c>
      <c r="J123" s="298" t="s">
        <v>575</v>
      </c>
      <c r="K123" s="298" t="s">
        <v>615</v>
      </c>
      <c r="L123" s="298" t="s">
        <v>704</v>
      </c>
      <c r="M123" s="573"/>
      <c r="N123" s="579"/>
      <c r="O123" s="573"/>
      <c r="P123" s="308" t="s">
        <v>346</v>
      </c>
      <c r="Q123" s="309">
        <v>50</v>
      </c>
      <c r="R123" s="309">
        <v>0</v>
      </c>
      <c r="S123" s="300">
        <v>50</v>
      </c>
      <c r="T123" s="301">
        <v>43983</v>
      </c>
      <c r="U123" s="301">
        <v>44196</v>
      </c>
      <c r="V123" s="300">
        <v>100</v>
      </c>
      <c r="W123" s="302" t="s">
        <v>377</v>
      </c>
      <c r="X123" s="303" t="s">
        <v>636</v>
      </c>
      <c r="Y123" s="304" t="s">
        <v>337</v>
      </c>
      <c r="Z123" s="305">
        <v>392963640.54</v>
      </c>
      <c r="AA123" s="306" t="s">
        <v>349</v>
      </c>
      <c r="AB123" s="306" t="s">
        <v>351</v>
      </c>
      <c r="AC123" s="307">
        <f>+Z123</f>
        <v>392963640.54</v>
      </c>
      <c r="AD123" s="306">
        <v>171580000</v>
      </c>
      <c r="AE123" s="413" t="s">
        <v>684</v>
      </c>
    </row>
    <row r="124" spans="1:31" ht="72">
      <c r="A124" s="540"/>
      <c r="B124" s="577"/>
      <c r="C124" s="29"/>
      <c r="D124" s="29"/>
      <c r="E124" s="29"/>
      <c r="F124" s="526"/>
      <c r="G124" s="298" t="s">
        <v>179</v>
      </c>
      <c r="H124" s="298" t="s">
        <v>180</v>
      </c>
      <c r="I124" s="298" t="s">
        <v>181</v>
      </c>
      <c r="J124" s="310">
        <v>70</v>
      </c>
      <c r="K124" s="310">
        <v>70</v>
      </c>
      <c r="L124" s="310">
        <v>20</v>
      </c>
      <c r="M124" s="573"/>
      <c r="N124" s="579"/>
      <c r="O124" s="573"/>
      <c r="P124" s="311" t="s">
        <v>601</v>
      </c>
      <c r="Q124" s="309">
        <v>19</v>
      </c>
      <c r="R124" s="309">
        <v>0</v>
      </c>
      <c r="S124" s="300">
        <v>9</v>
      </c>
      <c r="T124" s="301">
        <v>43983</v>
      </c>
      <c r="U124" s="301">
        <v>44196</v>
      </c>
      <c r="V124" s="300">
        <v>47</v>
      </c>
      <c r="W124" s="302" t="s">
        <v>377</v>
      </c>
      <c r="X124" s="303" t="s">
        <v>636</v>
      </c>
      <c r="Y124" s="312"/>
      <c r="Z124" s="305"/>
      <c r="AA124" s="312"/>
      <c r="AB124" s="312"/>
      <c r="AC124" s="313"/>
      <c r="AD124" s="306"/>
      <c r="AE124" s="413" t="s">
        <v>685</v>
      </c>
    </row>
    <row r="125" spans="1:31" ht="79.5" customHeight="1">
      <c r="A125" s="540"/>
      <c r="B125" s="577"/>
      <c r="C125" s="29"/>
      <c r="D125" s="29"/>
      <c r="E125" s="29"/>
      <c r="F125" s="526"/>
      <c r="G125" s="298" t="s">
        <v>182</v>
      </c>
      <c r="H125" s="298" t="s">
        <v>183</v>
      </c>
      <c r="I125" s="298" t="s">
        <v>184</v>
      </c>
      <c r="J125" s="310">
        <v>20</v>
      </c>
      <c r="K125" s="310">
        <v>20</v>
      </c>
      <c r="L125" s="310">
        <v>20</v>
      </c>
      <c r="M125" s="573"/>
      <c r="N125" s="579"/>
      <c r="O125" s="573"/>
      <c r="P125" s="311" t="s">
        <v>603</v>
      </c>
      <c r="Q125" s="309">
        <v>19</v>
      </c>
      <c r="R125" s="309">
        <v>0</v>
      </c>
      <c r="S125" s="300">
        <v>10</v>
      </c>
      <c r="T125" s="301">
        <v>43983</v>
      </c>
      <c r="U125" s="301">
        <v>44196</v>
      </c>
      <c r="V125" s="300">
        <v>53</v>
      </c>
      <c r="W125" s="302" t="s">
        <v>377</v>
      </c>
      <c r="X125" s="303" t="s">
        <v>636</v>
      </c>
      <c r="Y125" s="312"/>
      <c r="Z125" s="305"/>
      <c r="AA125" s="312"/>
      <c r="AB125" s="312"/>
      <c r="AC125" s="313"/>
      <c r="AD125" s="306"/>
      <c r="AE125" s="413" t="s">
        <v>686</v>
      </c>
    </row>
    <row r="126" spans="1:31" ht="63" customHeight="1">
      <c r="A126" s="540"/>
      <c r="B126" s="577"/>
      <c r="C126" s="29"/>
      <c r="D126" s="29"/>
      <c r="E126" s="29"/>
      <c r="F126" s="526"/>
      <c r="G126" s="298" t="s">
        <v>185</v>
      </c>
      <c r="H126" s="314" t="s">
        <v>186</v>
      </c>
      <c r="I126" s="298" t="s">
        <v>187</v>
      </c>
      <c r="J126" s="298" t="s">
        <v>573</v>
      </c>
      <c r="K126" s="298">
        <v>0</v>
      </c>
      <c r="L126" s="298" t="s">
        <v>776</v>
      </c>
      <c r="M126" s="573"/>
      <c r="N126" s="579"/>
      <c r="O126" s="573"/>
      <c r="P126" s="311" t="s">
        <v>604</v>
      </c>
      <c r="Q126" s="309">
        <v>19</v>
      </c>
      <c r="R126" s="309">
        <v>0</v>
      </c>
      <c r="S126" s="300">
        <v>10</v>
      </c>
      <c r="T126" s="301">
        <v>43983</v>
      </c>
      <c r="U126" s="301">
        <v>44196</v>
      </c>
      <c r="V126" s="300">
        <v>53</v>
      </c>
      <c r="W126" s="302" t="s">
        <v>377</v>
      </c>
      <c r="X126" s="303" t="s">
        <v>636</v>
      </c>
      <c r="Y126" s="312"/>
      <c r="Z126" s="305"/>
      <c r="AA126" s="312"/>
      <c r="AB126" s="312"/>
      <c r="AC126" s="313"/>
      <c r="AD126" s="306"/>
      <c r="AE126" s="413" t="s">
        <v>705</v>
      </c>
    </row>
    <row r="127" spans="1:31" ht="72">
      <c r="A127" s="540"/>
      <c r="B127" s="577"/>
      <c r="C127" s="29"/>
      <c r="D127" s="29"/>
      <c r="E127" s="29"/>
      <c r="F127" s="526"/>
      <c r="G127" s="298" t="s">
        <v>188</v>
      </c>
      <c r="H127" s="298">
        <v>0</v>
      </c>
      <c r="I127" s="298" t="s">
        <v>189</v>
      </c>
      <c r="J127" s="310">
        <v>4</v>
      </c>
      <c r="K127" s="310">
        <v>1</v>
      </c>
      <c r="L127" s="310">
        <v>1</v>
      </c>
      <c r="M127" s="573"/>
      <c r="N127" s="579"/>
      <c r="O127" s="573"/>
      <c r="P127" s="311" t="s">
        <v>605</v>
      </c>
      <c r="Q127" s="309">
        <v>19</v>
      </c>
      <c r="R127" s="309">
        <v>0</v>
      </c>
      <c r="S127" s="300">
        <v>10</v>
      </c>
      <c r="T127" s="301">
        <v>43983</v>
      </c>
      <c r="U127" s="301">
        <v>44196</v>
      </c>
      <c r="V127" s="300">
        <v>53</v>
      </c>
      <c r="W127" s="302" t="s">
        <v>377</v>
      </c>
      <c r="X127" s="303" t="s">
        <v>636</v>
      </c>
      <c r="Y127" s="312"/>
      <c r="Z127" s="305"/>
      <c r="AA127" s="312"/>
      <c r="AB127" s="312"/>
      <c r="AC127" s="313"/>
      <c r="AD127" s="306"/>
      <c r="AE127" s="413" t="s">
        <v>686</v>
      </c>
    </row>
    <row r="128" spans="1:31" ht="57">
      <c r="A128" s="540"/>
      <c r="B128" s="577"/>
      <c r="C128" s="29"/>
      <c r="D128" s="29"/>
      <c r="E128" s="29"/>
      <c r="F128" s="526"/>
      <c r="G128" s="298" t="s">
        <v>190</v>
      </c>
      <c r="H128" s="298" t="s">
        <v>183</v>
      </c>
      <c r="I128" s="298" t="s">
        <v>191</v>
      </c>
      <c r="J128" s="310">
        <v>20</v>
      </c>
      <c r="K128" s="310">
        <v>20</v>
      </c>
      <c r="L128" s="310">
        <v>17</v>
      </c>
      <c r="M128" s="573"/>
      <c r="N128" s="579"/>
      <c r="O128" s="573"/>
      <c r="P128" s="311" t="s">
        <v>606</v>
      </c>
      <c r="Q128" s="309">
        <v>2000</v>
      </c>
      <c r="R128" s="309">
        <v>2000</v>
      </c>
      <c r="S128" s="300">
        <v>0</v>
      </c>
      <c r="T128" s="301">
        <v>43983</v>
      </c>
      <c r="U128" s="301">
        <v>44196</v>
      </c>
      <c r="V128" s="300">
        <v>0</v>
      </c>
      <c r="W128" s="302" t="s">
        <v>378</v>
      </c>
      <c r="X128" s="303" t="s">
        <v>636</v>
      </c>
      <c r="Y128" s="312"/>
      <c r="Z128" s="305"/>
      <c r="AA128" s="312"/>
      <c r="AB128" s="312"/>
      <c r="AC128" s="313"/>
      <c r="AD128" s="306"/>
      <c r="AE128" s="413" t="s">
        <v>687</v>
      </c>
    </row>
    <row r="129" spans="1:31" ht="57">
      <c r="A129" s="540"/>
      <c r="B129" s="577"/>
      <c r="C129" s="29"/>
      <c r="D129" s="29"/>
      <c r="E129" s="29"/>
      <c r="F129" s="526"/>
      <c r="G129" s="298" t="s">
        <v>192</v>
      </c>
      <c r="H129" s="298" t="s">
        <v>193</v>
      </c>
      <c r="I129" s="298" t="s">
        <v>194</v>
      </c>
      <c r="J129" s="310">
        <v>4</v>
      </c>
      <c r="K129" s="310">
        <v>1</v>
      </c>
      <c r="L129" s="310">
        <v>0</v>
      </c>
      <c r="M129" s="573"/>
      <c r="N129" s="579"/>
      <c r="O129" s="573"/>
      <c r="P129" s="311" t="s">
        <v>607</v>
      </c>
      <c r="Q129" s="309">
        <v>1</v>
      </c>
      <c r="R129" s="309">
        <v>0</v>
      </c>
      <c r="S129" s="300">
        <v>0</v>
      </c>
      <c r="T129" s="301">
        <v>43983</v>
      </c>
      <c r="U129" s="301">
        <v>44196</v>
      </c>
      <c r="V129" s="300">
        <v>0</v>
      </c>
      <c r="W129" s="302" t="s">
        <v>378</v>
      </c>
      <c r="X129" s="303" t="s">
        <v>636</v>
      </c>
      <c r="Y129" s="312"/>
      <c r="Z129" s="305"/>
      <c r="AA129" s="312"/>
      <c r="AB129" s="312"/>
      <c r="AC129" s="313"/>
      <c r="AD129" s="306"/>
      <c r="AE129" s="413" t="s">
        <v>688</v>
      </c>
    </row>
    <row r="130" spans="1:31" ht="28.5">
      <c r="A130" s="540"/>
      <c r="B130" s="577"/>
      <c r="C130" s="29"/>
      <c r="D130" s="29"/>
      <c r="E130" s="29"/>
      <c r="F130" s="526"/>
      <c r="G130" s="562" t="s">
        <v>195</v>
      </c>
      <c r="H130" s="562" t="s">
        <v>196</v>
      </c>
      <c r="I130" s="562" t="s">
        <v>197</v>
      </c>
      <c r="J130" s="506">
        <v>8000</v>
      </c>
      <c r="K130" s="506">
        <v>2000</v>
      </c>
      <c r="L130" s="506">
        <v>0</v>
      </c>
      <c r="M130" s="573"/>
      <c r="N130" s="579"/>
      <c r="O130" s="573"/>
      <c r="P130" s="315" t="s">
        <v>608</v>
      </c>
      <c r="Q130" s="316">
        <v>2000</v>
      </c>
      <c r="R130" s="316">
        <v>0</v>
      </c>
      <c r="S130" s="300">
        <v>0</v>
      </c>
      <c r="T130" s="301">
        <v>43983</v>
      </c>
      <c r="U130" s="301">
        <v>44196</v>
      </c>
      <c r="V130" s="300">
        <v>0</v>
      </c>
      <c r="W130" s="302" t="s">
        <v>378</v>
      </c>
      <c r="X130" s="303" t="s">
        <v>636</v>
      </c>
      <c r="Y130" s="312"/>
      <c r="Z130" s="305"/>
      <c r="AA130" s="312"/>
      <c r="AB130" s="312"/>
      <c r="AC130" s="313"/>
      <c r="AD130" s="306"/>
      <c r="AE130" s="413" t="s">
        <v>688</v>
      </c>
    </row>
    <row r="131" spans="1:31" ht="48" customHeight="1">
      <c r="A131" s="540"/>
      <c r="B131" s="577"/>
      <c r="C131" s="29"/>
      <c r="D131" s="29"/>
      <c r="E131" s="29"/>
      <c r="F131" s="526"/>
      <c r="G131" s="563"/>
      <c r="H131" s="563"/>
      <c r="I131" s="563"/>
      <c r="J131" s="507"/>
      <c r="K131" s="507"/>
      <c r="L131" s="507"/>
      <c r="M131" s="573"/>
      <c r="N131" s="579"/>
      <c r="O131" s="573"/>
      <c r="P131" s="299" t="s">
        <v>347</v>
      </c>
      <c r="Q131" s="309">
        <v>1</v>
      </c>
      <c r="R131" s="309">
        <v>0</v>
      </c>
      <c r="S131" s="300">
        <v>1</v>
      </c>
      <c r="T131" s="301">
        <v>43983</v>
      </c>
      <c r="U131" s="301">
        <v>44196</v>
      </c>
      <c r="V131" s="300">
        <v>100</v>
      </c>
      <c r="W131" s="302" t="s">
        <v>378</v>
      </c>
      <c r="X131" s="303" t="s">
        <v>636</v>
      </c>
      <c r="Y131" s="312"/>
      <c r="Z131" s="305"/>
      <c r="AA131" s="312"/>
      <c r="AB131" s="312"/>
      <c r="AC131" s="313"/>
      <c r="AD131" s="306"/>
      <c r="AE131" s="413" t="s">
        <v>689</v>
      </c>
    </row>
    <row r="132" spans="1:31" ht="96" customHeight="1">
      <c r="A132" s="540"/>
      <c r="B132" s="577"/>
      <c r="C132" s="29"/>
      <c r="D132" s="29"/>
      <c r="E132" s="29"/>
      <c r="F132" s="525" t="s">
        <v>198</v>
      </c>
      <c r="G132" s="5" t="s">
        <v>199</v>
      </c>
      <c r="H132" s="164" t="s">
        <v>200</v>
      </c>
      <c r="I132" s="5" t="s">
        <v>201</v>
      </c>
      <c r="J132" s="317">
        <v>17600</v>
      </c>
      <c r="K132" s="317">
        <v>17600</v>
      </c>
      <c r="L132" s="317">
        <v>14423</v>
      </c>
      <c r="M132" s="318" t="s">
        <v>438</v>
      </c>
      <c r="N132" s="189">
        <v>2020130010124</v>
      </c>
      <c r="O132" s="318" t="s">
        <v>439</v>
      </c>
      <c r="P132" s="318" t="s">
        <v>580</v>
      </c>
      <c r="Q132" s="317">
        <v>17600</v>
      </c>
      <c r="R132" s="84">
        <v>0</v>
      </c>
      <c r="S132" s="317">
        <v>14423</v>
      </c>
      <c r="T132" s="319">
        <v>43983</v>
      </c>
      <c r="U132" s="319">
        <v>44196</v>
      </c>
      <c r="V132" s="320">
        <v>84</v>
      </c>
      <c r="W132" s="321" t="s">
        <v>378</v>
      </c>
      <c r="X132" s="322" t="s">
        <v>656</v>
      </c>
      <c r="Y132" s="318" t="s">
        <v>337</v>
      </c>
      <c r="Z132" s="323">
        <v>524419358</v>
      </c>
      <c r="AA132" s="318" t="s">
        <v>442</v>
      </c>
      <c r="AB132" s="318" t="s">
        <v>443</v>
      </c>
      <c r="AC132" s="324">
        <f>+Z132</f>
        <v>524419358</v>
      </c>
      <c r="AD132" s="323">
        <v>390863641</v>
      </c>
      <c r="AE132" s="419" t="s">
        <v>660</v>
      </c>
    </row>
    <row r="133" spans="1:31" ht="57">
      <c r="A133" s="540"/>
      <c r="B133" s="577"/>
      <c r="C133" s="29"/>
      <c r="D133" s="29"/>
      <c r="E133" s="29"/>
      <c r="F133" s="526"/>
      <c r="G133" s="5" t="s">
        <v>202</v>
      </c>
      <c r="H133" s="164" t="s">
        <v>203</v>
      </c>
      <c r="I133" s="5" t="s">
        <v>204</v>
      </c>
      <c r="J133" s="317">
        <v>17700</v>
      </c>
      <c r="K133" s="317">
        <v>17700</v>
      </c>
      <c r="L133" s="317">
        <v>16099</v>
      </c>
      <c r="M133" s="318"/>
      <c r="N133" s="325"/>
      <c r="O133" s="326"/>
      <c r="P133" s="318" t="s">
        <v>581</v>
      </c>
      <c r="Q133" s="317">
        <v>17700</v>
      </c>
      <c r="R133" s="84">
        <v>0</v>
      </c>
      <c r="S133" s="317">
        <v>16099</v>
      </c>
      <c r="T133" s="319">
        <v>43983</v>
      </c>
      <c r="U133" s="319">
        <v>44196</v>
      </c>
      <c r="V133" s="320">
        <v>87</v>
      </c>
      <c r="W133" s="321" t="s">
        <v>378</v>
      </c>
      <c r="X133" s="322" t="s">
        <v>656</v>
      </c>
      <c r="Y133" s="326"/>
      <c r="Z133" s="327"/>
      <c r="AA133" s="326"/>
      <c r="AB133" s="326"/>
      <c r="AC133" s="328"/>
      <c r="AD133" s="326"/>
      <c r="AE133" s="414" t="s">
        <v>709</v>
      </c>
    </row>
    <row r="134" spans="1:31" ht="78.75" customHeight="1">
      <c r="A134" s="540"/>
      <c r="B134" s="577"/>
      <c r="C134" s="29"/>
      <c r="D134" s="29"/>
      <c r="E134" s="29"/>
      <c r="F134" s="526"/>
      <c r="G134" s="155" t="s">
        <v>205</v>
      </c>
      <c r="H134" s="5" t="s">
        <v>206</v>
      </c>
      <c r="I134" s="5" t="s">
        <v>207</v>
      </c>
      <c r="J134" s="317">
        <v>70</v>
      </c>
      <c r="K134" s="317">
        <v>70</v>
      </c>
      <c r="L134" s="317">
        <v>70</v>
      </c>
      <c r="M134" s="318"/>
      <c r="N134" s="325"/>
      <c r="O134" s="326"/>
      <c r="P134" s="318" t="s">
        <v>582</v>
      </c>
      <c r="Q134" s="317">
        <v>70</v>
      </c>
      <c r="R134" s="84">
        <v>50</v>
      </c>
      <c r="S134" s="317">
        <v>70</v>
      </c>
      <c r="T134" s="319">
        <v>43983</v>
      </c>
      <c r="U134" s="319">
        <v>44196</v>
      </c>
      <c r="V134" s="320">
        <v>100</v>
      </c>
      <c r="W134" s="321" t="s">
        <v>378</v>
      </c>
      <c r="X134" s="322" t="s">
        <v>656</v>
      </c>
      <c r="Y134" s="326"/>
      <c r="Z134" s="327"/>
      <c r="AA134" s="326"/>
      <c r="AB134" s="326"/>
      <c r="AC134" s="328"/>
      <c r="AD134" s="326"/>
      <c r="AE134" s="414"/>
    </row>
    <row r="135" spans="1:31" ht="27" customHeight="1">
      <c r="A135" s="540"/>
      <c r="B135" s="577"/>
      <c r="C135" s="29"/>
      <c r="D135" s="29"/>
      <c r="E135" s="29"/>
      <c r="F135" s="543"/>
      <c r="G135" s="156"/>
      <c r="H135" s="329"/>
      <c r="I135" s="329"/>
      <c r="J135" s="330"/>
      <c r="K135" s="330"/>
      <c r="L135" s="317"/>
      <c r="M135" s="331"/>
      <c r="N135" s="332"/>
      <c r="O135" s="326"/>
      <c r="P135" s="326"/>
      <c r="Q135" s="84"/>
      <c r="R135" s="84"/>
      <c r="S135" s="84"/>
      <c r="T135" s="319"/>
      <c r="U135" s="319"/>
      <c r="V135" s="319"/>
      <c r="W135" s="321"/>
      <c r="X135" s="322" t="s">
        <v>656</v>
      </c>
      <c r="Y135" s="326"/>
      <c r="Z135" s="327"/>
      <c r="AA135" s="326"/>
      <c r="AB135" s="326"/>
      <c r="AC135" s="328"/>
      <c r="AD135" s="326"/>
      <c r="AE135" s="414"/>
    </row>
    <row r="136" spans="1:31" s="43" customFormat="1" ht="102" customHeight="1">
      <c r="A136" s="540"/>
      <c r="B136" s="577"/>
      <c r="C136" s="333"/>
      <c r="D136" s="333"/>
      <c r="E136" s="333"/>
      <c r="F136" s="543"/>
      <c r="G136" s="334" t="s">
        <v>208</v>
      </c>
      <c r="H136" s="335" t="s">
        <v>757</v>
      </c>
      <c r="I136" s="335" t="s">
        <v>209</v>
      </c>
      <c r="J136" s="336">
        <v>0.05</v>
      </c>
      <c r="K136" s="336">
        <v>0.05</v>
      </c>
      <c r="L136" s="336">
        <v>0.03</v>
      </c>
      <c r="M136" s="337" t="s">
        <v>560</v>
      </c>
      <c r="N136" s="338">
        <v>2020130010164</v>
      </c>
      <c r="O136" s="339" t="s">
        <v>561</v>
      </c>
      <c r="P136" s="340" t="s">
        <v>556</v>
      </c>
      <c r="Q136" s="258">
        <v>6</v>
      </c>
      <c r="R136" s="262">
        <v>6</v>
      </c>
      <c r="S136" s="258">
        <v>6</v>
      </c>
      <c r="T136" s="259">
        <v>43983</v>
      </c>
      <c r="U136" s="259">
        <v>44196</v>
      </c>
      <c r="V136" s="258">
        <v>50</v>
      </c>
      <c r="W136" s="258" t="s">
        <v>378</v>
      </c>
      <c r="X136" s="261" t="s">
        <v>570</v>
      </c>
      <c r="Y136" s="340" t="s">
        <v>484</v>
      </c>
      <c r="Z136" s="341">
        <v>509501761</v>
      </c>
      <c r="AA136" s="340" t="s">
        <v>486</v>
      </c>
      <c r="AB136" s="340" t="s">
        <v>481</v>
      </c>
      <c r="AC136" s="342">
        <f>+Z136</f>
        <v>509501761</v>
      </c>
      <c r="AD136" s="342">
        <v>485552754</v>
      </c>
      <c r="AE136" s="420" t="s">
        <v>702</v>
      </c>
    </row>
    <row r="137" spans="1:31" s="43" customFormat="1" ht="90" customHeight="1">
      <c r="A137" s="540"/>
      <c r="B137" s="577"/>
      <c r="C137" s="333"/>
      <c r="D137" s="333"/>
      <c r="E137" s="333"/>
      <c r="F137" s="543"/>
      <c r="G137" s="336" t="s">
        <v>210</v>
      </c>
      <c r="H137" s="336" t="s">
        <v>211</v>
      </c>
      <c r="I137" s="336" t="s">
        <v>212</v>
      </c>
      <c r="J137" s="343">
        <v>1</v>
      </c>
      <c r="K137" s="343">
        <v>0.25</v>
      </c>
      <c r="L137" s="343">
        <v>0.25</v>
      </c>
      <c r="M137" s="344"/>
      <c r="N137" s="345"/>
      <c r="O137" s="346"/>
      <c r="P137" s="340" t="s">
        <v>562</v>
      </c>
      <c r="Q137" s="347">
        <v>0.8</v>
      </c>
      <c r="R137" s="347">
        <v>0.86</v>
      </c>
      <c r="S137" s="258">
        <v>1</v>
      </c>
      <c r="T137" s="259">
        <v>43983</v>
      </c>
      <c r="U137" s="259">
        <v>44196</v>
      </c>
      <c r="V137" s="258">
        <v>1</v>
      </c>
      <c r="W137" s="258" t="s">
        <v>378</v>
      </c>
      <c r="X137" s="261" t="s">
        <v>570</v>
      </c>
      <c r="Y137" s="340" t="s">
        <v>337</v>
      </c>
      <c r="Z137" s="341">
        <v>989063641</v>
      </c>
      <c r="AA137" s="340" t="s">
        <v>486</v>
      </c>
      <c r="AB137" s="340" t="s">
        <v>482</v>
      </c>
      <c r="AC137" s="342">
        <f>+Z137</f>
        <v>989063641</v>
      </c>
      <c r="AD137" s="342">
        <v>207316666</v>
      </c>
      <c r="AE137" s="421" t="s">
        <v>700</v>
      </c>
    </row>
    <row r="138" spans="1:31" s="43" customFormat="1" ht="78.75" customHeight="1">
      <c r="A138" s="540"/>
      <c r="B138" s="577"/>
      <c r="C138" s="333"/>
      <c r="D138" s="333"/>
      <c r="E138" s="333"/>
      <c r="F138" s="543"/>
      <c r="G138" s="334"/>
      <c r="H138" s="334"/>
      <c r="I138" s="334"/>
      <c r="J138" s="346"/>
      <c r="K138" s="346"/>
      <c r="L138" s="346"/>
      <c r="M138" s="344"/>
      <c r="N138" s="345"/>
      <c r="O138" s="346"/>
      <c r="P138" s="340" t="s">
        <v>557</v>
      </c>
      <c r="Q138" s="258">
        <v>19</v>
      </c>
      <c r="R138" s="262">
        <v>8</v>
      </c>
      <c r="S138" s="258">
        <v>11</v>
      </c>
      <c r="T138" s="259">
        <v>43983</v>
      </c>
      <c r="U138" s="259">
        <v>44196</v>
      </c>
      <c r="V138" s="258">
        <v>100</v>
      </c>
      <c r="W138" s="258" t="s">
        <v>378</v>
      </c>
      <c r="X138" s="261" t="s">
        <v>570</v>
      </c>
      <c r="Y138" s="340" t="s">
        <v>657</v>
      </c>
      <c r="Z138" s="341">
        <v>72759874</v>
      </c>
      <c r="AA138" s="340" t="s">
        <v>485</v>
      </c>
      <c r="AB138" s="340" t="s">
        <v>483</v>
      </c>
      <c r="AC138" s="342">
        <f>+Z138</f>
        <v>72759874</v>
      </c>
      <c r="AD138" s="342">
        <v>0</v>
      </c>
      <c r="AE138" s="420" t="s">
        <v>701</v>
      </c>
    </row>
    <row r="139" spans="1:31" s="43" customFormat="1" ht="28.5">
      <c r="A139" s="540"/>
      <c r="B139" s="577"/>
      <c r="C139" s="333"/>
      <c r="D139" s="333"/>
      <c r="E139" s="333"/>
      <c r="F139" s="543"/>
      <c r="G139" s="334"/>
      <c r="H139" s="334"/>
      <c r="I139" s="334"/>
      <c r="J139" s="346"/>
      <c r="K139" s="346"/>
      <c r="L139" s="346"/>
      <c r="M139" s="344"/>
      <c r="N139" s="345"/>
      <c r="O139" s="346"/>
      <c r="P139" s="340" t="s">
        <v>559</v>
      </c>
      <c r="Q139" s="258">
        <v>20</v>
      </c>
      <c r="R139" s="262">
        <v>0</v>
      </c>
      <c r="S139" s="258">
        <v>0</v>
      </c>
      <c r="T139" s="259">
        <v>43983</v>
      </c>
      <c r="U139" s="259">
        <v>44196</v>
      </c>
      <c r="V139" s="258">
        <v>0</v>
      </c>
      <c r="W139" s="258" t="s">
        <v>378</v>
      </c>
      <c r="X139" s="261" t="s">
        <v>570</v>
      </c>
      <c r="Y139" s="340"/>
      <c r="Z139" s="340"/>
      <c r="AA139" s="340"/>
      <c r="AB139" s="340"/>
      <c r="AC139" s="342">
        <f>+AC138+AC137+AC136</f>
        <v>1571325276</v>
      </c>
      <c r="AD139" s="342"/>
      <c r="AE139" s="420" t="s">
        <v>710</v>
      </c>
    </row>
    <row r="140" spans="1:31" s="43" customFormat="1" ht="28.5">
      <c r="A140" s="540"/>
      <c r="B140" s="577"/>
      <c r="C140" s="333"/>
      <c r="D140" s="333"/>
      <c r="E140" s="333"/>
      <c r="F140" s="543"/>
      <c r="G140" s="334"/>
      <c r="H140" s="334"/>
      <c r="I140" s="334"/>
      <c r="J140" s="346"/>
      <c r="K140" s="346"/>
      <c r="L140" s="346"/>
      <c r="M140" s="344"/>
      <c r="N140" s="345"/>
      <c r="O140" s="346"/>
      <c r="P140" s="340" t="s">
        <v>558</v>
      </c>
      <c r="Q140" s="258">
        <v>2</v>
      </c>
      <c r="R140" s="262">
        <v>2</v>
      </c>
      <c r="S140" s="258">
        <v>0</v>
      </c>
      <c r="T140" s="259">
        <v>43983</v>
      </c>
      <c r="U140" s="259">
        <v>44196</v>
      </c>
      <c r="V140" s="258">
        <v>100</v>
      </c>
      <c r="W140" s="258" t="s">
        <v>378</v>
      </c>
      <c r="X140" s="261" t="s">
        <v>570</v>
      </c>
      <c r="Y140" s="340"/>
      <c r="Z140" s="340"/>
      <c r="AA140" s="340"/>
      <c r="AB140" s="340"/>
      <c r="AC140" s="342"/>
      <c r="AD140" s="342"/>
      <c r="AE140" s="420"/>
    </row>
    <row r="141" spans="1:31" ht="14.25">
      <c r="A141" s="540"/>
      <c r="B141" s="577"/>
      <c r="C141" s="29"/>
      <c r="D141" s="29"/>
      <c r="E141" s="29"/>
      <c r="F141" s="543"/>
      <c r="G141" s="335"/>
      <c r="H141" s="335"/>
      <c r="I141" s="335"/>
      <c r="J141" s="348"/>
      <c r="K141" s="268"/>
      <c r="L141" s="268"/>
      <c r="M141" s="349"/>
      <c r="N141" s="350"/>
      <c r="O141" s="348"/>
      <c r="P141" s="351"/>
      <c r="Q141" s="352"/>
      <c r="R141" s="352"/>
      <c r="S141" s="352"/>
      <c r="T141" s="259"/>
      <c r="U141" s="259"/>
      <c r="V141" s="353"/>
      <c r="W141" s="258"/>
      <c r="X141" s="261"/>
      <c r="Y141" s="257"/>
      <c r="Z141" s="257"/>
      <c r="AA141" s="257"/>
      <c r="AB141" s="257"/>
      <c r="AC141" s="270"/>
      <c r="AD141" s="270"/>
      <c r="AE141" s="422"/>
    </row>
    <row r="142" spans="1:31" ht="93" customHeight="1">
      <c r="A142" s="540"/>
      <c r="B142" s="577"/>
      <c r="C142" s="29"/>
      <c r="D142" s="29"/>
      <c r="E142" s="29"/>
      <c r="F142" s="526"/>
      <c r="G142" s="354" t="s">
        <v>213</v>
      </c>
      <c r="H142" s="20" t="s">
        <v>638</v>
      </c>
      <c r="I142" s="20" t="s">
        <v>214</v>
      </c>
      <c r="J142" s="21">
        <v>10</v>
      </c>
      <c r="K142" s="21">
        <v>10</v>
      </c>
      <c r="L142" s="21">
        <v>10</v>
      </c>
      <c r="M142" s="30" t="s">
        <v>564</v>
      </c>
      <c r="N142" s="355">
        <v>2020130010173</v>
      </c>
      <c r="O142" s="30" t="s">
        <v>565</v>
      </c>
      <c r="P142" s="30" t="s">
        <v>566</v>
      </c>
      <c r="Q142" s="31">
        <v>10</v>
      </c>
      <c r="R142" s="31">
        <v>5</v>
      </c>
      <c r="S142" s="31">
        <v>5</v>
      </c>
      <c r="T142" s="32">
        <v>43983</v>
      </c>
      <c r="U142" s="32">
        <v>44196</v>
      </c>
      <c r="V142" s="21">
        <v>50</v>
      </c>
      <c r="W142" s="31" t="s">
        <v>378</v>
      </c>
      <c r="X142" s="33" t="s">
        <v>272</v>
      </c>
      <c r="Y142" s="30" t="s">
        <v>337</v>
      </c>
      <c r="Z142" s="34">
        <v>271563641</v>
      </c>
      <c r="AA142" s="30" t="s">
        <v>568</v>
      </c>
      <c r="AB142" s="34" t="s">
        <v>569</v>
      </c>
      <c r="AC142" s="356">
        <f>+Z142</f>
        <v>271563641</v>
      </c>
      <c r="AD142" s="479">
        <v>255563641</v>
      </c>
      <c r="AE142" s="415" t="s">
        <v>690</v>
      </c>
    </row>
    <row r="143" spans="1:31" ht="69.75" customHeight="1">
      <c r="A143" s="540"/>
      <c r="B143" s="577"/>
      <c r="C143" s="29"/>
      <c r="D143" s="29"/>
      <c r="E143" s="29"/>
      <c r="F143" s="526"/>
      <c r="G143" s="20" t="s">
        <v>215</v>
      </c>
      <c r="H143" s="20" t="s">
        <v>216</v>
      </c>
      <c r="I143" s="20" t="s">
        <v>217</v>
      </c>
      <c r="J143" s="20" t="s">
        <v>563</v>
      </c>
      <c r="K143" s="20" t="s">
        <v>616</v>
      </c>
      <c r="L143" s="20" t="s">
        <v>637</v>
      </c>
      <c r="M143" s="30"/>
      <c r="N143" s="35"/>
      <c r="O143" s="36"/>
      <c r="P143" s="30" t="s">
        <v>609</v>
      </c>
      <c r="Q143" s="31">
        <v>19</v>
      </c>
      <c r="R143" s="31">
        <v>7</v>
      </c>
      <c r="S143" s="31">
        <v>15</v>
      </c>
      <c r="T143" s="32">
        <v>43983</v>
      </c>
      <c r="U143" s="32">
        <v>44196</v>
      </c>
      <c r="V143" s="37">
        <f>700/19</f>
        <v>36.8421052631579</v>
      </c>
      <c r="W143" s="31" t="s">
        <v>378</v>
      </c>
      <c r="X143" s="33" t="s">
        <v>272</v>
      </c>
      <c r="Y143" s="36"/>
      <c r="Z143" s="34"/>
      <c r="AA143" s="36"/>
      <c r="AB143" s="36"/>
      <c r="AC143" s="357"/>
      <c r="AD143" s="480"/>
      <c r="AE143" s="416" t="s">
        <v>691</v>
      </c>
    </row>
    <row r="144" spans="1:31" ht="72">
      <c r="A144" s="540"/>
      <c r="B144" s="577"/>
      <c r="C144" s="29"/>
      <c r="D144" s="29"/>
      <c r="E144" s="29"/>
      <c r="F144" s="526"/>
      <c r="G144" s="20" t="s">
        <v>218</v>
      </c>
      <c r="H144" s="20" t="s">
        <v>219</v>
      </c>
      <c r="I144" s="20" t="s">
        <v>220</v>
      </c>
      <c r="J144" s="21">
        <v>600</v>
      </c>
      <c r="K144" s="21">
        <v>150</v>
      </c>
      <c r="L144" s="21">
        <v>150</v>
      </c>
      <c r="M144" s="30"/>
      <c r="N144" s="35"/>
      <c r="O144" s="36"/>
      <c r="P144" s="30" t="s">
        <v>567</v>
      </c>
      <c r="Q144" s="31">
        <v>150</v>
      </c>
      <c r="R144" s="31">
        <v>50</v>
      </c>
      <c r="S144" s="31">
        <v>50</v>
      </c>
      <c r="T144" s="32">
        <v>43983</v>
      </c>
      <c r="U144" s="32">
        <v>44196</v>
      </c>
      <c r="V144" s="38">
        <v>33</v>
      </c>
      <c r="W144" s="31" t="s">
        <v>378</v>
      </c>
      <c r="X144" s="33" t="s">
        <v>272</v>
      </c>
      <c r="Y144" s="36"/>
      <c r="Z144" s="34"/>
      <c r="AA144" s="36"/>
      <c r="AB144" s="36"/>
      <c r="AC144" s="357"/>
      <c r="AD144" s="481"/>
      <c r="AE144" s="416" t="s">
        <v>692</v>
      </c>
    </row>
    <row r="145" spans="1:31" ht="110.25" customHeight="1">
      <c r="A145" s="540"/>
      <c r="B145" s="577"/>
      <c r="C145" s="29"/>
      <c r="D145" s="29"/>
      <c r="E145" s="29"/>
      <c r="F145" s="526"/>
      <c r="G145" s="358" t="s">
        <v>221</v>
      </c>
      <c r="H145" s="359" t="s">
        <v>222</v>
      </c>
      <c r="I145" s="358" t="s">
        <v>223</v>
      </c>
      <c r="J145" s="358">
        <v>50</v>
      </c>
      <c r="K145" s="358">
        <v>50</v>
      </c>
      <c r="L145" s="358">
        <v>45</v>
      </c>
      <c r="M145" s="528" t="s">
        <v>382</v>
      </c>
      <c r="N145" s="530">
        <v>2020130010060</v>
      </c>
      <c r="O145" s="528" t="s">
        <v>383</v>
      </c>
      <c r="P145" s="440" t="s">
        <v>425</v>
      </c>
      <c r="Q145" s="360">
        <v>120</v>
      </c>
      <c r="R145" s="360">
        <v>43</v>
      </c>
      <c r="S145" s="360">
        <v>87</v>
      </c>
      <c r="T145" s="361">
        <v>43983</v>
      </c>
      <c r="U145" s="361">
        <v>44196</v>
      </c>
      <c r="V145" s="360">
        <f>8700/120</f>
        <v>72.5</v>
      </c>
      <c r="W145" s="362" t="s">
        <v>384</v>
      </c>
      <c r="X145" s="362" t="s">
        <v>625</v>
      </c>
      <c r="Y145" s="363" t="s">
        <v>340</v>
      </c>
      <c r="Z145" s="364">
        <v>258800000</v>
      </c>
      <c r="AA145" s="363" t="s">
        <v>387</v>
      </c>
      <c r="AB145" s="363" t="s">
        <v>386</v>
      </c>
      <c r="AC145" s="365">
        <f>+Z145</f>
        <v>258800000</v>
      </c>
      <c r="AD145" s="364">
        <v>208800000</v>
      </c>
      <c r="AE145" s="423" t="s">
        <v>626</v>
      </c>
    </row>
    <row r="146" spans="1:31" ht="109.5" customHeight="1">
      <c r="A146" s="540"/>
      <c r="B146" s="577"/>
      <c r="C146" s="29"/>
      <c r="D146" s="29"/>
      <c r="E146" s="29"/>
      <c r="F146" s="526"/>
      <c r="G146" s="358" t="s">
        <v>224</v>
      </c>
      <c r="H146" s="359" t="s">
        <v>225</v>
      </c>
      <c r="I146" s="358" t="s">
        <v>226</v>
      </c>
      <c r="J146" s="366">
        <v>1</v>
      </c>
      <c r="K146" s="366">
        <v>1</v>
      </c>
      <c r="L146" s="367">
        <v>1</v>
      </c>
      <c r="M146" s="529"/>
      <c r="N146" s="531"/>
      <c r="O146" s="529"/>
      <c r="P146" s="363" t="s">
        <v>426</v>
      </c>
      <c r="Q146" s="360">
        <v>1</v>
      </c>
      <c r="R146" s="360">
        <v>2</v>
      </c>
      <c r="S146" s="360">
        <v>0.8</v>
      </c>
      <c r="T146" s="361">
        <v>43983</v>
      </c>
      <c r="U146" s="361">
        <v>44196</v>
      </c>
      <c r="V146" s="360">
        <v>80</v>
      </c>
      <c r="W146" s="362" t="s">
        <v>384</v>
      </c>
      <c r="X146" s="362" t="s">
        <v>625</v>
      </c>
      <c r="Y146" s="363" t="s">
        <v>385</v>
      </c>
      <c r="Z146" s="364">
        <v>150542061</v>
      </c>
      <c r="AA146" s="363" t="s">
        <v>387</v>
      </c>
      <c r="AB146" s="363" t="s">
        <v>391</v>
      </c>
      <c r="AC146" s="365">
        <f>+Z146</f>
        <v>150542061</v>
      </c>
      <c r="AD146" s="364">
        <v>39379998</v>
      </c>
      <c r="AE146" s="423" t="s">
        <v>624</v>
      </c>
    </row>
    <row r="147" spans="1:31" ht="57" customHeight="1">
      <c r="A147" s="540"/>
      <c r="B147" s="577"/>
      <c r="C147" s="29"/>
      <c r="D147" s="29"/>
      <c r="E147" s="29"/>
      <c r="F147" s="526"/>
      <c r="G147" s="358" t="s">
        <v>227</v>
      </c>
      <c r="H147" s="359" t="s">
        <v>228</v>
      </c>
      <c r="I147" s="358" t="s">
        <v>229</v>
      </c>
      <c r="J147" s="366">
        <v>1</v>
      </c>
      <c r="K147" s="366">
        <v>1</v>
      </c>
      <c r="L147" s="368">
        <v>0.87</v>
      </c>
      <c r="M147" s="529"/>
      <c r="N147" s="531"/>
      <c r="O147" s="529"/>
      <c r="P147" s="363" t="s">
        <v>427</v>
      </c>
      <c r="Q147" s="360">
        <v>1</v>
      </c>
      <c r="R147" s="360">
        <v>0.5</v>
      </c>
      <c r="S147" s="360">
        <v>0.7</v>
      </c>
      <c r="T147" s="361">
        <v>43983</v>
      </c>
      <c r="U147" s="361">
        <v>44196</v>
      </c>
      <c r="V147" s="360">
        <v>70</v>
      </c>
      <c r="W147" s="362" t="s">
        <v>384</v>
      </c>
      <c r="X147" s="358" t="s">
        <v>625</v>
      </c>
      <c r="Y147" s="363" t="s">
        <v>385</v>
      </c>
      <c r="Z147" s="364">
        <v>68112062</v>
      </c>
      <c r="AA147" s="363" t="s">
        <v>387</v>
      </c>
      <c r="AB147" s="363" t="s">
        <v>697</v>
      </c>
      <c r="AC147" s="365">
        <f>+Z147</f>
        <v>68112062</v>
      </c>
      <c r="AD147" s="364">
        <v>68112062</v>
      </c>
      <c r="AE147" s="423" t="s">
        <v>627</v>
      </c>
    </row>
    <row r="148" spans="1:31" ht="41.25" customHeight="1">
      <c r="A148" s="540"/>
      <c r="B148" s="577"/>
      <c r="C148" s="29"/>
      <c r="D148" s="29"/>
      <c r="E148" s="29"/>
      <c r="F148" s="526"/>
      <c r="G148" s="532" t="s">
        <v>230</v>
      </c>
      <c r="H148" s="532" t="s">
        <v>231</v>
      </c>
      <c r="I148" s="532" t="s">
        <v>232</v>
      </c>
      <c r="J148" s="532" t="s">
        <v>381</v>
      </c>
      <c r="K148" s="532" t="s">
        <v>617</v>
      </c>
      <c r="L148" s="532" t="s">
        <v>623</v>
      </c>
      <c r="M148" s="529"/>
      <c r="N148" s="531"/>
      <c r="O148" s="529"/>
      <c r="P148" s="363" t="s">
        <v>424</v>
      </c>
      <c r="Q148" s="360">
        <v>1</v>
      </c>
      <c r="R148" s="360">
        <v>0.95</v>
      </c>
      <c r="S148" s="360">
        <v>1</v>
      </c>
      <c r="T148" s="361">
        <v>43983</v>
      </c>
      <c r="U148" s="361">
        <v>44196</v>
      </c>
      <c r="V148" s="369">
        <v>100</v>
      </c>
      <c r="W148" s="362" t="s">
        <v>384</v>
      </c>
      <c r="X148" s="358" t="s">
        <v>625</v>
      </c>
      <c r="Y148" s="370"/>
      <c r="Z148" s="364"/>
      <c r="AA148" s="370"/>
      <c r="AB148" s="370"/>
      <c r="AC148" s="371"/>
      <c r="AD148" s="370"/>
      <c r="AE148" s="423" t="s">
        <v>628</v>
      </c>
    </row>
    <row r="149" spans="1:31" ht="72">
      <c r="A149" s="540"/>
      <c r="B149" s="577"/>
      <c r="C149" s="29"/>
      <c r="D149" s="29"/>
      <c r="E149" s="29"/>
      <c r="F149" s="526"/>
      <c r="G149" s="533"/>
      <c r="H149" s="533"/>
      <c r="I149" s="533"/>
      <c r="J149" s="533"/>
      <c r="K149" s="533"/>
      <c r="L149" s="533"/>
      <c r="M149" s="529"/>
      <c r="N149" s="531"/>
      <c r="O149" s="529"/>
      <c r="P149" s="363" t="s">
        <v>379</v>
      </c>
      <c r="Q149" s="360">
        <v>150</v>
      </c>
      <c r="R149" s="360">
        <v>68</v>
      </c>
      <c r="S149" s="360">
        <v>145</v>
      </c>
      <c r="T149" s="361">
        <v>43983</v>
      </c>
      <c r="U149" s="361">
        <v>44196</v>
      </c>
      <c r="V149" s="360">
        <v>96</v>
      </c>
      <c r="W149" s="362" t="s">
        <v>384</v>
      </c>
      <c r="X149" s="358" t="s">
        <v>625</v>
      </c>
      <c r="Y149" s="370"/>
      <c r="Z149" s="364"/>
      <c r="AA149" s="370"/>
      <c r="AB149" s="370"/>
      <c r="AC149" s="371"/>
      <c r="AD149" s="370"/>
      <c r="AE149" s="423"/>
    </row>
    <row r="150" spans="1:31" ht="72">
      <c r="A150" s="540"/>
      <c r="B150" s="577"/>
      <c r="C150" s="29"/>
      <c r="D150" s="29"/>
      <c r="E150" s="29"/>
      <c r="F150" s="526"/>
      <c r="G150" s="533"/>
      <c r="H150" s="533"/>
      <c r="I150" s="533"/>
      <c r="J150" s="533"/>
      <c r="K150" s="533"/>
      <c r="L150" s="533"/>
      <c r="M150" s="529"/>
      <c r="N150" s="531"/>
      <c r="O150" s="529"/>
      <c r="P150" s="363" t="s">
        <v>380</v>
      </c>
      <c r="Q150" s="360">
        <v>50</v>
      </c>
      <c r="R150" s="360">
        <v>25</v>
      </c>
      <c r="S150" s="360">
        <v>10</v>
      </c>
      <c r="T150" s="361">
        <v>43983</v>
      </c>
      <c r="U150" s="361">
        <v>44196</v>
      </c>
      <c r="V150" s="360">
        <v>40</v>
      </c>
      <c r="W150" s="362" t="s">
        <v>384</v>
      </c>
      <c r="X150" s="358" t="s">
        <v>625</v>
      </c>
      <c r="Y150" s="370"/>
      <c r="Z150" s="364"/>
      <c r="AA150" s="370"/>
      <c r="AB150" s="370"/>
      <c r="AC150" s="371"/>
      <c r="AD150" s="370"/>
      <c r="AE150" s="423"/>
    </row>
    <row r="151" spans="1:31" ht="42.75" customHeight="1">
      <c r="A151" s="540"/>
      <c r="B151" s="577"/>
      <c r="C151" s="29"/>
      <c r="D151" s="29"/>
      <c r="E151" s="29"/>
      <c r="F151" s="526"/>
      <c r="G151" s="99" t="s">
        <v>233</v>
      </c>
      <c r="H151" s="372" t="s">
        <v>234</v>
      </c>
      <c r="I151" s="99" t="s">
        <v>235</v>
      </c>
      <c r="J151" s="373">
        <v>1</v>
      </c>
      <c r="K151" s="373">
        <v>1</v>
      </c>
      <c r="L151" s="99">
        <v>1</v>
      </c>
      <c r="M151" s="447" t="s">
        <v>388</v>
      </c>
      <c r="N151" s="443">
        <v>2020130010058</v>
      </c>
      <c r="O151" s="447" t="s">
        <v>576</v>
      </c>
      <c r="P151" s="99" t="s">
        <v>428</v>
      </c>
      <c r="Q151" s="374">
        <v>1</v>
      </c>
      <c r="R151" s="374">
        <v>0.5</v>
      </c>
      <c r="S151" s="374">
        <v>0.8</v>
      </c>
      <c r="T151" s="101">
        <v>43983</v>
      </c>
      <c r="U151" s="101">
        <v>44196</v>
      </c>
      <c r="V151" s="374">
        <v>80</v>
      </c>
      <c r="W151" s="102" t="s">
        <v>384</v>
      </c>
      <c r="X151" s="103" t="s">
        <v>625</v>
      </c>
      <c r="Y151" s="56" t="s">
        <v>340</v>
      </c>
      <c r="Z151" s="47">
        <v>246600000</v>
      </c>
      <c r="AA151" s="56" t="s">
        <v>389</v>
      </c>
      <c r="AB151" s="47" t="s">
        <v>390</v>
      </c>
      <c r="AC151" s="375">
        <f>+Z151</f>
        <v>246600000</v>
      </c>
      <c r="AD151" s="47">
        <v>186600000</v>
      </c>
      <c r="AE151" s="412" t="s">
        <v>630</v>
      </c>
    </row>
    <row r="152" spans="1:31" ht="57">
      <c r="A152" s="540"/>
      <c r="B152" s="577"/>
      <c r="C152" s="29"/>
      <c r="D152" s="29"/>
      <c r="E152" s="29"/>
      <c r="F152" s="526"/>
      <c r="G152" s="99" t="s">
        <v>236</v>
      </c>
      <c r="H152" s="99" t="s">
        <v>237</v>
      </c>
      <c r="I152" s="99" t="s">
        <v>238</v>
      </c>
      <c r="J152" s="99" t="s">
        <v>572</v>
      </c>
      <c r="K152" s="99" t="s">
        <v>618</v>
      </c>
      <c r="L152" s="99" t="s">
        <v>629</v>
      </c>
      <c r="M152" s="448"/>
      <c r="N152" s="444"/>
      <c r="O152" s="448"/>
      <c r="P152" s="99" t="s">
        <v>429</v>
      </c>
      <c r="Q152" s="374">
        <v>80</v>
      </c>
      <c r="R152" s="374">
        <v>43</v>
      </c>
      <c r="S152" s="374">
        <v>70</v>
      </c>
      <c r="T152" s="101">
        <v>43983</v>
      </c>
      <c r="U152" s="101">
        <v>44196</v>
      </c>
      <c r="V152" s="374">
        <v>87.5</v>
      </c>
      <c r="W152" s="102" t="s">
        <v>384</v>
      </c>
      <c r="X152" s="103" t="s">
        <v>625</v>
      </c>
      <c r="Y152" s="56" t="s">
        <v>385</v>
      </c>
      <c r="Z152" s="47">
        <v>59961772</v>
      </c>
      <c r="AA152" s="56" t="s">
        <v>389</v>
      </c>
      <c r="AB152" s="47" t="s">
        <v>391</v>
      </c>
      <c r="AC152" s="375">
        <f>+Z152</f>
        <v>59961772</v>
      </c>
      <c r="AD152" s="47">
        <v>7000000</v>
      </c>
      <c r="AE152" s="412" t="s">
        <v>631</v>
      </c>
    </row>
    <row r="153" spans="1:31" ht="86.25" customHeight="1">
      <c r="A153" s="540"/>
      <c r="B153" s="577"/>
      <c r="C153" s="29"/>
      <c r="D153" s="29"/>
      <c r="E153" s="29"/>
      <c r="F153" s="526"/>
      <c r="G153" s="486" t="s">
        <v>239</v>
      </c>
      <c r="H153" s="544" t="s">
        <v>240</v>
      </c>
      <c r="I153" s="486" t="s">
        <v>241</v>
      </c>
      <c r="J153" s="482">
        <v>1</v>
      </c>
      <c r="K153" s="482">
        <v>0.5</v>
      </c>
      <c r="L153" s="482">
        <v>0.5</v>
      </c>
      <c r="M153" s="448"/>
      <c r="N153" s="376"/>
      <c r="O153" s="377"/>
      <c r="P153" s="99" t="s">
        <v>430</v>
      </c>
      <c r="Q153" s="374">
        <v>1</v>
      </c>
      <c r="R153" s="374">
        <v>1</v>
      </c>
      <c r="S153" s="374">
        <v>1</v>
      </c>
      <c r="T153" s="101">
        <v>43983</v>
      </c>
      <c r="U153" s="101">
        <v>44196</v>
      </c>
      <c r="V153" s="374">
        <v>100</v>
      </c>
      <c r="W153" s="102" t="s">
        <v>384</v>
      </c>
      <c r="X153" s="103" t="s">
        <v>625</v>
      </c>
      <c r="Y153" s="56" t="s">
        <v>385</v>
      </c>
      <c r="Z153" s="47">
        <v>37090511</v>
      </c>
      <c r="AA153" s="56" t="s">
        <v>389</v>
      </c>
      <c r="AB153" s="47" t="s">
        <v>696</v>
      </c>
      <c r="AC153" s="375">
        <f>+Z153</f>
        <v>37090511</v>
      </c>
      <c r="AD153" s="47">
        <v>37090511</v>
      </c>
      <c r="AE153" s="412"/>
    </row>
    <row r="154" spans="1:31" ht="96.75" customHeight="1">
      <c r="A154" s="540"/>
      <c r="B154" s="577"/>
      <c r="C154" s="29"/>
      <c r="D154" s="29"/>
      <c r="E154" s="29"/>
      <c r="F154" s="526"/>
      <c r="G154" s="487"/>
      <c r="H154" s="545"/>
      <c r="I154" s="487"/>
      <c r="J154" s="483"/>
      <c r="K154" s="483"/>
      <c r="L154" s="483"/>
      <c r="M154" s="448"/>
      <c r="N154" s="376"/>
      <c r="O154" s="377"/>
      <c r="P154" s="99" t="s">
        <v>431</v>
      </c>
      <c r="Q154" s="374">
        <v>1</v>
      </c>
      <c r="R154" s="374">
        <v>0.85</v>
      </c>
      <c r="S154" s="374">
        <v>1</v>
      </c>
      <c r="T154" s="101">
        <v>43983</v>
      </c>
      <c r="U154" s="101">
        <v>44196</v>
      </c>
      <c r="V154" s="374"/>
      <c r="W154" s="102" t="s">
        <v>384</v>
      </c>
      <c r="X154" s="103" t="s">
        <v>625</v>
      </c>
      <c r="Y154" s="295"/>
      <c r="Z154" s="47"/>
      <c r="AA154" s="295"/>
      <c r="AB154" s="295"/>
      <c r="AC154" s="296">
        <f>+AC151+AC152+AC153</f>
        <v>343652283</v>
      </c>
      <c r="AD154" s="295"/>
      <c r="AE154" s="412"/>
    </row>
    <row r="155" spans="1:31" ht="69" customHeight="1">
      <c r="A155" s="540"/>
      <c r="B155" s="577"/>
      <c r="C155" s="29"/>
      <c r="D155" s="29"/>
      <c r="E155" s="29"/>
      <c r="F155" s="525" t="s">
        <v>242</v>
      </c>
      <c r="G155" s="5" t="s">
        <v>243</v>
      </c>
      <c r="H155" s="5" t="s">
        <v>244</v>
      </c>
      <c r="I155" s="5" t="s">
        <v>245</v>
      </c>
      <c r="J155" s="5" t="s">
        <v>571</v>
      </c>
      <c r="K155" s="5" t="s">
        <v>571</v>
      </c>
      <c r="L155" s="83" t="s">
        <v>740</v>
      </c>
      <c r="M155" s="8" t="s">
        <v>395</v>
      </c>
      <c r="N155" s="189">
        <v>2020130010049</v>
      </c>
      <c r="O155" s="318" t="s">
        <v>396</v>
      </c>
      <c r="P155" s="318" t="s">
        <v>277</v>
      </c>
      <c r="Q155" s="84">
        <v>3520</v>
      </c>
      <c r="R155" s="84">
        <v>0</v>
      </c>
      <c r="S155" s="84">
        <v>1500</v>
      </c>
      <c r="T155" s="319">
        <v>43983</v>
      </c>
      <c r="U155" s="319">
        <v>44196</v>
      </c>
      <c r="V155" s="86">
        <v>0.42</v>
      </c>
      <c r="W155" s="378" t="s">
        <v>392</v>
      </c>
      <c r="X155" s="379" t="s">
        <v>278</v>
      </c>
      <c r="Y155" s="380" t="s">
        <v>308</v>
      </c>
      <c r="Z155" s="381">
        <v>750000000</v>
      </c>
      <c r="AA155" s="380" t="s">
        <v>394</v>
      </c>
      <c r="AB155" s="381" t="s">
        <v>393</v>
      </c>
      <c r="AC155" s="382">
        <f>+Z155</f>
        <v>750000000</v>
      </c>
      <c r="AD155" s="87">
        <v>721500000</v>
      </c>
      <c r="AE155" s="88" t="s">
        <v>742</v>
      </c>
    </row>
    <row r="156" spans="1:31" ht="42.75">
      <c r="A156" s="540"/>
      <c r="B156" s="577"/>
      <c r="C156" s="29"/>
      <c r="D156" s="29"/>
      <c r="E156" s="29"/>
      <c r="F156" s="526"/>
      <c r="G156" s="5" t="s">
        <v>246</v>
      </c>
      <c r="H156" s="275" t="s">
        <v>247</v>
      </c>
      <c r="I156" s="5" t="s">
        <v>248</v>
      </c>
      <c r="J156" s="5">
        <v>29</v>
      </c>
      <c r="K156" s="5">
        <v>29</v>
      </c>
      <c r="L156" s="83">
        <v>29</v>
      </c>
      <c r="M156" s="8"/>
      <c r="N156" s="383"/>
      <c r="O156" s="384"/>
      <c r="P156" s="318" t="s">
        <v>279</v>
      </c>
      <c r="Q156" s="84">
        <v>29</v>
      </c>
      <c r="R156" s="84">
        <v>0</v>
      </c>
      <c r="S156" s="84">
        <v>29</v>
      </c>
      <c r="T156" s="319">
        <v>43983</v>
      </c>
      <c r="U156" s="319">
        <v>44196</v>
      </c>
      <c r="V156" s="86">
        <v>1</v>
      </c>
      <c r="W156" s="378" t="s">
        <v>392</v>
      </c>
      <c r="X156" s="379" t="s">
        <v>278</v>
      </c>
      <c r="Y156" s="326"/>
      <c r="Z156" s="327"/>
      <c r="AA156" s="326"/>
      <c r="AB156" s="326"/>
      <c r="AC156" s="328"/>
      <c r="AD156" s="326"/>
      <c r="AE156" s="414"/>
    </row>
    <row r="157" spans="1:31" ht="57" customHeight="1">
      <c r="A157" s="29"/>
      <c r="B157" s="29"/>
      <c r="C157" s="29"/>
      <c r="D157" s="29"/>
      <c r="E157" s="29"/>
      <c r="F157" s="526"/>
      <c r="G157" s="534" t="s">
        <v>249</v>
      </c>
      <c r="H157" s="537" t="s">
        <v>250</v>
      </c>
      <c r="I157" s="385">
        <v>1</v>
      </c>
      <c r="J157" s="5">
        <v>29</v>
      </c>
      <c r="K157" s="5">
        <v>29</v>
      </c>
      <c r="L157" s="84">
        <v>29</v>
      </c>
      <c r="M157" s="8"/>
      <c r="N157" s="383"/>
      <c r="O157" s="384"/>
      <c r="P157" s="318" t="s">
        <v>280</v>
      </c>
      <c r="Q157" s="84">
        <v>29</v>
      </c>
      <c r="R157" s="84">
        <v>0</v>
      </c>
      <c r="S157" s="84">
        <v>29</v>
      </c>
      <c r="T157" s="319">
        <v>43983</v>
      </c>
      <c r="U157" s="319">
        <v>44196</v>
      </c>
      <c r="V157" s="86">
        <v>1</v>
      </c>
      <c r="W157" s="378" t="s">
        <v>392</v>
      </c>
      <c r="X157" s="379" t="s">
        <v>278</v>
      </c>
      <c r="Y157" s="326"/>
      <c r="Z157" s="327"/>
      <c r="AA157" s="326"/>
      <c r="AB157" s="326"/>
      <c r="AC157" s="328"/>
      <c r="AD157" s="326"/>
      <c r="AE157" s="414"/>
    </row>
    <row r="158" spans="1:31" ht="28.5">
      <c r="A158" s="29"/>
      <c r="B158" s="29"/>
      <c r="C158" s="29"/>
      <c r="D158" s="29"/>
      <c r="E158" s="29"/>
      <c r="F158" s="526"/>
      <c r="G158" s="535"/>
      <c r="H158" s="538"/>
      <c r="I158" s="386"/>
      <c r="J158" s="386"/>
      <c r="K158" s="386"/>
      <c r="L158" s="84"/>
      <c r="M158" s="8"/>
      <c r="N158" s="383"/>
      <c r="O158" s="384"/>
      <c r="P158" s="318" t="s">
        <v>281</v>
      </c>
      <c r="Q158" s="84">
        <v>29</v>
      </c>
      <c r="R158" s="84">
        <v>0</v>
      </c>
      <c r="S158" s="84">
        <v>29</v>
      </c>
      <c r="T158" s="319">
        <v>43983</v>
      </c>
      <c r="U158" s="319">
        <v>44196</v>
      </c>
      <c r="V158" s="86">
        <v>1</v>
      </c>
      <c r="W158" s="378" t="s">
        <v>392</v>
      </c>
      <c r="X158" s="379" t="s">
        <v>278</v>
      </c>
      <c r="Y158" s="326"/>
      <c r="Z158" s="327"/>
      <c r="AA158" s="326"/>
      <c r="AB158" s="326"/>
      <c r="AC158" s="328"/>
      <c r="AD158" s="326"/>
      <c r="AE158" s="414"/>
    </row>
    <row r="159" spans="1:31" ht="42.75">
      <c r="A159" s="29"/>
      <c r="B159" s="29"/>
      <c r="C159" s="29"/>
      <c r="D159" s="29"/>
      <c r="E159" s="29"/>
      <c r="F159" s="526"/>
      <c r="G159" s="535"/>
      <c r="H159" s="538"/>
      <c r="I159" s="386"/>
      <c r="J159" s="386"/>
      <c r="K159" s="386"/>
      <c r="L159" s="386"/>
      <c r="M159" s="8"/>
      <c r="N159" s="383"/>
      <c r="O159" s="384"/>
      <c r="P159" s="318" t="s">
        <v>282</v>
      </c>
      <c r="Q159" s="84">
        <v>1</v>
      </c>
      <c r="R159" s="84">
        <v>0</v>
      </c>
      <c r="S159" s="84" t="s">
        <v>741</v>
      </c>
      <c r="T159" s="319">
        <v>43983</v>
      </c>
      <c r="U159" s="319">
        <v>44196</v>
      </c>
      <c r="V159" s="86">
        <v>1</v>
      </c>
      <c r="W159" s="378" t="s">
        <v>392</v>
      </c>
      <c r="X159" s="379" t="s">
        <v>278</v>
      </c>
      <c r="Y159" s="326"/>
      <c r="Z159" s="327"/>
      <c r="AA159" s="326"/>
      <c r="AB159" s="326"/>
      <c r="AC159" s="328"/>
      <c r="AD159" s="326"/>
      <c r="AE159" s="414"/>
    </row>
    <row r="160" spans="1:31" ht="42.75">
      <c r="A160" s="29"/>
      <c r="B160" s="29"/>
      <c r="C160" s="29"/>
      <c r="D160" s="29"/>
      <c r="E160" s="29"/>
      <c r="F160" s="526"/>
      <c r="G160" s="535"/>
      <c r="H160" s="538"/>
      <c r="I160" s="386"/>
      <c r="J160" s="386"/>
      <c r="K160" s="386"/>
      <c r="L160" s="386"/>
      <c r="M160" s="8"/>
      <c r="N160" s="383"/>
      <c r="O160" s="384"/>
      <c r="P160" s="318" t="s">
        <v>283</v>
      </c>
      <c r="Q160" s="84">
        <v>29</v>
      </c>
      <c r="R160" s="84">
        <v>0</v>
      </c>
      <c r="S160" s="84">
        <v>29</v>
      </c>
      <c r="T160" s="319">
        <v>43983</v>
      </c>
      <c r="U160" s="319">
        <v>44196</v>
      </c>
      <c r="V160" s="86">
        <v>1</v>
      </c>
      <c r="W160" s="378" t="s">
        <v>392</v>
      </c>
      <c r="X160" s="379" t="s">
        <v>278</v>
      </c>
      <c r="Y160" s="326"/>
      <c r="Z160" s="327"/>
      <c r="AA160" s="326"/>
      <c r="AB160" s="326"/>
      <c r="AC160" s="328"/>
      <c r="AD160" s="326"/>
      <c r="AE160" s="414"/>
    </row>
    <row r="161" spans="1:31" ht="28.5">
      <c r="A161" s="29"/>
      <c r="B161" s="29"/>
      <c r="C161" s="29"/>
      <c r="D161" s="29"/>
      <c r="E161" s="29"/>
      <c r="F161" s="526"/>
      <c r="G161" s="535"/>
      <c r="H161" s="538"/>
      <c r="I161" s="386"/>
      <c r="J161" s="386"/>
      <c r="K161" s="386"/>
      <c r="L161" s="386"/>
      <c r="M161" s="8"/>
      <c r="N161" s="383"/>
      <c r="O161" s="384"/>
      <c r="P161" s="318" t="s">
        <v>284</v>
      </c>
      <c r="Q161" s="387">
        <v>0.25</v>
      </c>
      <c r="R161" s="84">
        <v>0</v>
      </c>
      <c r="S161" s="84">
        <v>0</v>
      </c>
      <c r="T161" s="388">
        <v>43983</v>
      </c>
      <c r="U161" s="319">
        <v>44196</v>
      </c>
      <c r="V161" s="86">
        <v>0</v>
      </c>
      <c r="W161" s="378" t="s">
        <v>392</v>
      </c>
      <c r="X161" s="379" t="s">
        <v>278</v>
      </c>
      <c r="Y161" s="326"/>
      <c r="Z161" s="327"/>
      <c r="AA161" s="326"/>
      <c r="AB161" s="326"/>
      <c r="AC161" s="328"/>
      <c r="AD161" s="326"/>
      <c r="AE161" s="414"/>
    </row>
    <row r="162" spans="1:31" ht="14.25">
      <c r="A162" s="29"/>
      <c r="B162" s="29"/>
      <c r="C162" s="29"/>
      <c r="D162" s="29"/>
      <c r="E162" s="29"/>
      <c r="F162" s="527"/>
      <c r="G162" s="536"/>
      <c r="H162" s="539"/>
      <c r="I162" s="389"/>
      <c r="J162" s="389"/>
      <c r="K162" s="389"/>
      <c r="L162" s="389"/>
      <c r="M162" s="8"/>
      <c r="N162" s="383"/>
      <c r="O162" s="384"/>
      <c r="P162" s="318" t="s">
        <v>285</v>
      </c>
      <c r="Q162" s="387">
        <v>23</v>
      </c>
      <c r="R162" s="85">
        <v>0</v>
      </c>
      <c r="S162" s="85">
        <v>12</v>
      </c>
      <c r="T162" s="390">
        <v>43983</v>
      </c>
      <c r="U162" s="319">
        <v>44196</v>
      </c>
      <c r="V162" s="86">
        <v>0.5</v>
      </c>
      <c r="W162" s="378"/>
      <c r="X162" s="379"/>
      <c r="Y162" s="326"/>
      <c r="Z162" s="327"/>
      <c r="AA162" s="326"/>
      <c r="AB162" s="326"/>
      <c r="AC162" s="328"/>
      <c r="AD162" s="326"/>
      <c r="AE162" s="414"/>
    </row>
    <row r="163" spans="1:31" ht="42.75">
      <c r="A163" s="29"/>
      <c r="B163" s="29"/>
      <c r="C163" s="29"/>
      <c r="D163" s="29"/>
      <c r="E163" s="29"/>
      <c r="F163" s="525" t="s">
        <v>251</v>
      </c>
      <c r="G163" s="71" t="s">
        <v>252</v>
      </c>
      <c r="H163" s="71" t="s">
        <v>253</v>
      </c>
      <c r="I163" s="71" t="s">
        <v>254</v>
      </c>
      <c r="J163" s="71">
        <v>0.05</v>
      </c>
      <c r="K163" s="71">
        <v>0.05</v>
      </c>
      <c r="L163" s="71">
        <v>0.05</v>
      </c>
      <c r="M163" s="391" t="s">
        <v>436</v>
      </c>
      <c r="N163" s="392">
        <v>2020130010129</v>
      </c>
      <c r="O163" s="391" t="s">
        <v>437</v>
      </c>
      <c r="P163" s="75" t="s">
        <v>432</v>
      </c>
      <c r="Q163" s="71">
        <v>1</v>
      </c>
      <c r="R163" s="71">
        <v>1</v>
      </c>
      <c r="S163" s="71">
        <v>1</v>
      </c>
      <c r="T163" s="146">
        <v>43983</v>
      </c>
      <c r="U163" s="146">
        <v>44196</v>
      </c>
      <c r="V163" s="71">
        <v>100</v>
      </c>
      <c r="W163" s="71" t="s">
        <v>378</v>
      </c>
      <c r="X163" s="239" t="s">
        <v>286</v>
      </c>
      <c r="Y163" s="71" t="s">
        <v>337</v>
      </c>
      <c r="Z163" s="393">
        <v>292186970.63</v>
      </c>
      <c r="AA163" s="71" t="s">
        <v>440</v>
      </c>
      <c r="AB163" s="71" t="s">
        <v>441</v>
      </c>
      <c r="AC163" s="241">
        <f>+Z163</f>
        <v>292186970.63</v>
      </c>
      <c r="AD163" s="393">
        <v>258363640</v>
      </c>
      <c r="AE163" s="417" t="s">
        <v>661</v>
      </c>
    </row>
    <row r="164" spans="1:31" ht="100.5">
      <c r="A164" s="29"/>
      <c r="B164" s="29"/>
      <c r="C164" s="29"/>
      <c r="D164" s="29"/>
      <c r="E164" s="29"/>
      <c r="F164" s="526"/>
      <c r="G164" s="71" t="s">
        <v>255</v>
      </c>
      <c r="H164" s="71" t="s">
        <v>256</v>
      </c>
      <c r="I164" s="71" t="s">
        <v>257</v>
      </c>
      <c r="J164" s="71">
        <v>600</v>
      </c>
      <c r="K164" s="71">
        <v>150</v>
      </c>
      <c r="L164" s="71">
        <v>35</v>
      </c>
      <c r="M164" s="75"/>
      <c r="N164" s="248"/>
      <c r="O164" s="71"/>
      <c r="P164" s="75" t="s">
        <v>433</v>
      </c>
      <c r="Q164" s="71">
        <v>150</v>
      </c>
      <c r="R164" s="71">
        <v>10</v>
      </c>
      <c r="S164" s="71">
        <v>25</v>
      </c>
      <c r="T164" s="146">
        <v>43983</v>
      </c>
      <c r="U164" s="146">
        <v>44196</v>
      </c>
      <c r="V164" s="71">
        <v>16</v>
      </c>
      <c r="W164" s="71" t="s">
        <v>378</v>
      </c>
      <c r="X164" s="239" t="s">
        <v>286</v>
      </c>
      <c r="Y164" s="71"/>
      <c r="Z164" s="71"/>
      <c r="AA164" s="71"/>
      <c r="AB164" s="71"/>
      <c r="AC164" s="241"/>
      <c r="AD164" s="71"/>
      <c r="AE164" s="417" t="s">
        <v>662</v>
      </c>
    </row>
    <row r="165" spans="1:31" ht="86.25">
      <c r="A165" s="29"/>
      <c r="B165" s="29"/>
      <c r="C165" s="29"/>
      <c r="D165" s="29"/>
      <c r="E165" s="29"/>
      <c r="F165" s="526"/>
      <c r="G165" s="71" t="s">
        <v>258</v>
      </c>
      <c r="H165" s="71" t="s">
        <v>259</v>
      </c>
      <c r="I165" s="71" t="s">
        <v>260</v>
      </c>
      <c r="J165" s="71">
        <v>36</v>
      </c>
      <c r="K165" s="71">
        <v>9</v>
      </c>
      <c r="L165" s="71">
        <v>9</v>
      </c>
      <c r="M165" s="75"/>
      <c r="N165" s="248"/>
      <c r="O165" s="71"/>
      <c r="P165" s="75" t="s">
        <v>434</v>
      </c>
      <c r="Q165" s="71">
        <v>5</v>
      </c>
      <c r="R165" s="71">
        <v>2</v>
      </c>
      <c r="S165" s="71">
        <v>3</v>
      </c>
      <c r="T165" s="146">
        <v>43983</v>
      </c>
      <c r="U165" s="146">
        <v>44196</v>
      </c>
      <c r="V165" s="71">
        <v>100</v>
      </c>
      <c r="W165" s="71" t="s">
        <v>378</v>
      </c>
      <c r="X165" s="239" t="s">
        <v>286</v>
      </c>
      <c r="Y165" s="71"/>
      <c r="Z165" s="71"/>
      <c r="AA165" s="71"/>
      <c r="AB165" s="71"/>
      <c r="AC165" s="241"/>
      <c r="AD165" s="71"/>
      <c r="AE165" s="417" t="s">
        <v>663</v>
      </c>
    </row>
    <row r="166" spans="1:31" ht="57">
      <c r="A166" s="29"/>
      <c r="B166" s="29"/>
      <c r="C166" s="29"/>
      <c r="D166" s="29"/>
      <c r="E166" s="29"/>
      <c r="F166" s="526"/>
      <c r="G166" s="71" t="s">
        <v>261</v>
      </c>
      <c r="H166" s="73" t="s">
        <v>262</v>
      </c>
      <c r="I166" s="71" t="s">
        <v>263</v>
      </c>
      <c r="J166" s="71">
        <v>1</v>
      </c>
      <c r="K166" s="71">
        <v>0.25</v>
      </c>
      <c r="L166" s="71">
        <v>0.25</v>
      </c>
      <c r="M166" s="75"/>
      <c r="N166" s="248"/>
      <c r="O166" s="71"/>
      <c r="P166" s="75" t="s">
        <v>435</v>
      </c>
      <c r="Q166" s="71">
        <v>9</v>
      </c>
      <c r="R166" s="71">
        <v>5</v>
      </c>
      <c r="S166" s="71">
        <v>4</v>
      </c>
      <c r="T166" s="146">
        <v>43983</v>
      </c>
      <c r="U166" s="146">
        <v>44196</v>
      </c>
      <c r="V166" s="71">
        <v>100</v>
      </c>
      <c r="W166" s="71" t="s">
        <v>378</v>
      </c>
      <c r="X166" s="239" t="s">
        <v>286</v>
      </c>
      <c r="Y166" s="71"/>
      <c r="Z166" s="71"/>
      <c r="AA166" s="71"/>
      <c r="AB166" s="71"/>
      <c r="AC166" s="241"/>
      <c r="AD166" s="71"/>
      <c r="AE166" s="417" t="s">
        <v>664</v>
      </c>
    </row>
    <row r="167" spans="1:31" ht="57">
      <c r="A167" s="29"/>
      <c r="B167" s="29"/>
      <c r="C167" s="29"/>
      <c r="D167" s="29"/>
      <c r="E167" s="29"/>
      <c r="F167" s="527"/>
      <c r="G167" s="71" t="s">
        <v>264</v>
      </c>
      <c r="H167" s="71" t="s">
        <v>265</v>
      </c>
      <c r="I167" s="71" t="s">
        <v>266</v>
      </c>
      <c r="J167" s="71">
        <v>20</v>
      </c>
      <c r="K167" s="71">
        <v>5</v>
      </c>
      <c r="L167" s="71">
        <v>5</v>
      </c>
      <c r="M167" s="75"/>
      <c r="N167" s="248"/>
      <c r="O167" s="71"/>
      <c r="P167" s="71"/>
      <c r="Q167" s="71"/>
      <c r="R167" s="71"/>
      <c r="S167" s="71"/>
      <c r="T167" s="146"/>
      <c r="U167" s="146"/>
      <c r="V167" s="71"/>
      <c r="W167" s="71"/>
      <c r="X167" s="239"/>
      <c r="Y167" s="71"/>
      <c r="Z167" s="71"/>
      <c r="AA167" s="71"/>
      <c r="AB167" s="71"/>
      <c r="AC167" s="241"/>
      <c r="AD167" s="71"/>
      <c r="AE167" s="417" t="s">
        <v>665</v>
      </c>
    </row>
    <row r="171" spans="29:30" ht="14.25">
      <c r="AC171" s="45">
        <f>SUM(AC40:AC170)</f>
        <v>14341991544.17</v>
      </c>
      <c r="AD171" s="45">
        <f>SUM(AD40:AD170)</f>
        <v>8859444107</v>
      </c>
    </row>
  </sheetData>
  <sheetProtection/>
  <protectedRanges>
    <protectedRange sqref="P123" name="Rango1_13_1_1"/>
  </protectedRanges>
  <mergeCells count="96">
    <mergeCell ref="L130:L131"/>
    <mergeCell ref="L148:L150"/>
    <mergeCell ref="AD33:AD39"/>
    <mergeCell ref="AC44:AC50"/>
    <mergeCell ref="AD44:AD50"/>
    <mergeCell ref="O116:O121"/>
    <mergeCell ref="M54:M57"/>
    <mergeCell ref="N54:N57"/>
    <mergeCell ref="AA33:AA39"/>
    <mergeCell ref="Z33:Z39"/>
    <mergeCell ref="Y33:Y39"/>
    <mergeCell ref="F103:F109"/>
    <mergeCell ref="B2:B156"/>
    <mergeCell ref="N122:N131"/>
    <mergeCell ref="O122:O131"/>
    <mergeCell ref="F2:F57"/>
    <mergeCell ref="H34:H39"/>
    <mergeCell ref="H106:H108"/>
    <mergeCell ref="O33:O39"/>
    <mergeCell ref="G130:G131"/>
    <mergeCell ref="N103:N108"/>
    <mergeCell ref="L116:L121"/>
    <mergeCell ref="AE13:AE24"/>
    <mergeCell ref="F117:F131"/>
    <mergeCell ref="G106:G108"/>
    <mergeCell ref="M122:M131"/>
    <mergeCell ref="J116:J121"/>
    <mergeCell ref="K116:K121"/>
    <mergeCell ref="M116:M121"/>
    <mergeCell ref="J106:J108"/>
    <mergeCell ref="V16:V24"/>
    <mergeCell ref="T16:T24"/>
    <mergeCell ref="U16:U24"/>
    <mergeCell ref="F58:F62"/>
    <mergeCell ref="F98:F102"/>
    <mergeCell ref="H130:H131"/>
    <mergeCell ref="I130:I131"/>
    <mergeCell ref="K106:K108"/>
    <mergeCell ref="M103:M108"/>
    <mergeCell ref="G34:G39"/>
    <mergeCell ref="AB44:AB50"/>
    <mergeCell ref="AA44:AA50"/>
    <mergeCell ref="Y44:Y50"/>
    <mergeCell ref="Z44:Z50"/>
    <mergeCell ref="F79:F97"/>
    <mergeCell ref="F65:F77"/>
    <mergeCell ref="O54:O57"/>
    <mergeCell ref="A2:A156"/>
    <mergeCell ref="G13:G16"/>
    <mergeCell ref="G116:G121"/>
    <mergeCell ref="H116:H121"/>
    <mergeCell ref="I116:I121"/>
    <mergeCell ref="F132:F154"/>
    <mergeCell ref="G148:G150"/>
    <mergeCell ref="H148:H150"/>
    <mergeCell ref="H153:H154"/>
    <mergeCell ref="I153:I154"/>
    <mergeCell ref="F163:F167"/>
    <mergeCell ref="O145:O150"/>
    <mergeCell ref="N145:N150"/>
    <mergeCell ref="M145:M150"/>
    <mergeCell ref="I148:I150"/>
    <mergeCell ref="J148:J150"/>
    <mergeCell ref="K148:K150"/>
    <mergeCell ref="F155:F162"/>
    <mergeCell ref="G157:G162"/>
    <mergeCell ref="H157:H162"/>
    <mergeCell ref="G153:G154"/>
    <mergeCell ref="O10:O16"/>
    <mergeCell ref="I34:I39"/>
    <mergeCell ref="M33:M39"/>
    <mergeCell ref="N33:N39"/>
    <mergeCell ref="N116:N121"/>
    <mergeCell ref="N10:N16"/>
    <mergeCell ref="M10:M16"/>
    <mergeCell ref="O103:O108"/>
    <mergeCell ref="I106:I108"/>
    <mergeCell ref="H3:H7"/>
    <mergeCell ref="I3:I7"/>
    <mergeCell ref="K3:K7"/>
    <mergeCell ref="J3:J7"/>
    <mergeCell ref="H13:H16"/>
    <mergeCell ref="K153:K154"/>
    <mergeCell ref="J153:J154"/>
    <mergeCell ref="J130:J131"/>
    <mergeCell ref="K130:K131"/>
    <mergeCell ref="AD142:AD144"/>
    <mergeCell ref="L153:L154"/>
    <mergeCell ref="L106:L108"/>
    <mergeCell ref="G3:G7"/>
    <mergeCell ref="N2:N7"/>
    <mergeCell ref="M2:M7"/>
    <mergeCell ref="J13:J16"/>
    <mergeCell ref="K13:K16"/>
    <mergeCell ref="I13:I16"/>
    <mergeCell ref="O2:O7"/>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DADISCTG</cp:lastModifiedBy>
  <dcterms:created xsi:type="dcterms:W3CDTF">2020-07-31T17:04:56Z</dcterms:created>
  <dcterms:modified xsi:type="dcterms:W3CDTF">2021-02-23T03:05:32Z</dcterms:modified>
  <cp:category/>
  <cp:version/>
  <cp:contentType/>
  <cp:contentStatus/>
</cp:coreProperties>
</file>